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65" windowHeight="11700" activeTab="0"/>
  </bookViews>
  <sheets>
    <sheet name="HR-бренд компаний 2017(ФП-1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<sst xmlns="http://schemas.openxmlformats.org/spreadsheetml/2006/main" count="183" uniqueCount="134">
  <si>
    <t>Абботт Лабораториз</t>
  </si>
  <si>
    <t>Артериум</t>
  </si>
  <si>
    <t>Астеллас Фарма</t>
  </si>
  <si>
    <t>АстраЗенека</t>
  </si>
  <si>
    <t>Байер</t>
  </si>
  <si>
    <t>Берингер Ингельхайм</t>
  </si>
  <si>
    <t>Берлин-Хеми</t>
  </si>
  <si>
    <t>Борщаговский ХФЗ</t>
  </si>
  <si>
    <t>Гедеон Рихтер</t>
  </si>
  <si>
    <t>ГлаксоСмитКлайн (ГСК)</t>
  </si>
  <si>
    <t>Дарница</t>
  </si>
  <si>
    <t>КРКА</t>
  </si>
  <si>
    <t>Пфайзер</t>
  </si>
  <si>
    <t>Рош Украина</t>
  </si>
  <si>
    <t>Сандоз</t>
  </si>
  <si>
    <t>Санофи</t>
  </si>
  <si>
    <t>Сервье</t>
  </si>
  <si>
    <t>Тева</t>
  </si>
  <si>
    <t>Фармак</t>
  </si>
  <si>
    <t>1.   Ярмарки вакансий</t>
  </si>
  <si>
    <t>2.   Сайт компании, раздел про карьеру в компании</t>
  </si>
  <si>
    <t>8.   Участие в программах стажировок и прохождения практики</t>
  </si>
  <si>
    <t>3.   Странички компаний в социальных сетях</t>
  </si>
  <si>
    <t>9.   Выступления и публикации представителей компании</t>
  </si>
  <si>
    <t>4.   Рекомендации друзей и знакомых</t>
  </si>
  <si>
    <t>10. Внешняя реклама</t>
  </si>
  <si>
    <t>11. Телевидение</t>
  </si>
  <si>
    <t>6.   Сайты по поиску работы</t>
  </si>
  <si>
    <t>Фитофарм</t>
  </si>
  <si>
    <t>Новартис Фарма</t>
  </si>
  <si>
    <t>5.   Отзывы сотрудников компании (в т.ч. бывших)</t>
  </si>
  <si>
    <t>Доктор Реддис</t>
  </si>
  <si>
    <t>7.   Рейтинги компаний как работодателей (Обзоры)</t>
  </si>
  <si>
    <t>Киев.вит.завод (КВЗ)</t>
  </si>
  <si>
    <r>
      <t xml:space="preserve">4. На основании каких источников информации Вы формируете свое мнение о компании-работодателе? </t>
    </r>
  </si>
  <si>
    <t>Юрия-фарм</t>
  </si>
  <si>
    <t>Пробелы после Спасибо</t>
  </si>
  <si>
    <t>***************************************************************************************************************************************************************************************************************</t>
  </si>
  <si>
    <t xml:space="preserve">ПРОСЬБА ОБЯЗАТЕЛЬНО УКАЗАТЬ В АНКЕТЕ: </t>
  </si>
  <si>
    <t>►</t>
  </si>
  <si>
    <r>
      <t xml:space="preserve">1. Какая первая ассоциация возникает у Вас при словосочетании: </t>
    </r>
    <r>
      <rPr>
        <b/>
        <i/>
        <sz val="10"/>
        <rFont val="Arial"/>
        <family val="2"/>
      </rPr>
      <t>Работа в компании "Х" ?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( Отвечать на этот вопрос не обязательно.)</t>
    </r>
  </si>
  <si>
    <t>Напишите в этой строке свою первую ассоциацию, какая возникает у Вас при словосочетании: Работа в данной компании?</t>
  </si>
  <si>
    <t xml:space="preserve">, </t>
  </si>
  <si>
    <t>Алвоген</t>
  </si>
  <si>
    <t>Такеда</t>
  </si>
  <si>
    <t>1. Работаю сейчас</t>
  </si>
  <si>
    <t>2. Работал(а) ранее</t>
  </si>
  <si>
    <t>3. Ранее не работал(а)</t>
  </si>
  <si>
    <t>Ваш статус сотрудника?</t>
  </si>
  <si>
    <t xml:space="preserve">Ваш статус сотрудника компании </t>
  </si>
  <si>
    <t xml:space="preserve">                              БУДЕМ БЛАГОДАРНЫ, ЕСЛИ  ДОПОЛНИТЕЛЬНО УКАЖЕТЕ В АНКЕТЕ: </t>
  </si>
  <si>
    <t xml:space="preserve">Названия трех компаний, в которых у Вас есть желание работать. </t>
  </si>
  <si>
    <t xml:space="preserve">Три источника информации о компаниях. </t>
  </si>
  <si>
    <t xml:space="preserve">Названия трех компаний, в которых у Вас нет желания работать. </t>
  </si>
  <si>
    <t>Название компании?</t>
  </si>
  <si>
    <t xml:space="preserve">В разделе 4: Не более трех источников информации о компаниях. </t>
  </si>
  <si>
    <t>1.  Непривлекательная заработная плата в сравнении с другими компаниями</t>
  </si>
  <si>
    <t>2.  Непривлекательная система бонусирования</t>
  </si>
  <si>
    <t>3.  Неофициальное трудоустройство и "серая" зарплата</t>
  </si>
  <si>
    <t>4.  Отсутствие или непривлекательность социального пакета</t>
  </si>
  <si>
    <t>5.  Не нравится корпоративная культура (ценности компании не совпадают с моими ценностями и убеждениями)</t>
  </si>
  <si>
    <t>6.  Пренебрежительное отношение руководителей к подчиненным</t>
  </si>
  <si>
    <t>7.  Недоброжелательные отношения между сотрудниками в коллективе</t>
  </si>
  <si>
    <t>8.  Не нравится качество продукции компании</t>
  </si>
  <si>
    <t>9.  Отсутствие социальной ответственности компании перед обществом</t>
  </si>
  <si>
    <t>да</t>
  </si>
  <si>
    <t>1.  Привлекательная заработная плата, конкурентоспособная в сравнении с другими компаниями</t>
  </si>
  <si>
    <t>2.  Привлекательная система бонусирования</t>
  </si>
  <si>
    <t>3.  Официальное трудоустройство и "белая" зарплата</t>
  </si>
  <si>
    <t>9.  Социальная ответственность компании перед обществом</t>
  </si>
  <si>
    <t/>
  </si>
  <si>
    <t>А Н К Е Т А участника исследования привлекательности фармкомпаний как работодателей в 2017 году.</t>
  </si>
  <si>
    <t>2. Укажите названия компаний, в которых у Вас есть желание работать, и ниже свой статус сотрудника по отношению к этим компаниям:           ►     ►</t>
  </si>
  <si>
    <t>4.  Привлекательный пакет социальных компенсаций и льгот (транспорт, мед. страховка и др.)</t>
  </si>
  <si>
    <t>6.  Уважительное отношение руководителей к подчиненным</t>
  </si>
  <si>
    <t>5.  Нравится корпоративная культура (ценности компании совпадают с моими ценностями и убеждениями)</t>
  </si>
  <si>
    <t>7.  Доброжелательные отношения между сотрудниками в коллективе</t>
  </si>
  <si>
    <t>8.  Нравится качество продукции компании</t>
  </si>
  <si>
    <t>10. Известность/позитивный имидж компании и продукции среди целевой аудитории (реклама в СМИ, конференции, выставки, обучающие семинары)</t>
  </si>
  <si>
    <t>3. Укажите названия компаний, в которых у Вас нет желания работать, и ниже свой статус сотрудника по отношению к этим компаниям:           ►     ►</t>
  </si>
  <si>
    <t>10. Неизвестность/негативный имидж компании и продукции среди целевой аудитории (нет/мало рекламы в СМИ, конференций, выставок, семинаров)</t>
  </si>
  <si>
    <t>Выберите значимый для Вас источник информации из 11-ти в списке</t>
  </si>
  <si>
    <t>Выберите значимый для Вас источник информации из 11-ти в открывающемся списке</t>
  </si>
  <si>
    <t>Асино Фарма Старт</t>
  </si>
  <si>
    <t>11. Инновационная компания</t>
  </si>
  <si>
    <t>12. Хорошая система обучения и развития персонала в компании</t>
  </si>
  <si>
    <t>13. Есть перспективы карьерного роста</t>
  </si>
  <si>
    <t>11. Не инновационная компания</t>
  </si>
  <si>
    <t>12. Отсутствует/слабая система обучения и развития персонала в компании</t>
  </si>
  <si>
    <t>13. Нет перспективы карьерного роста</t>
  </si>
  <si>
    <t>14. Руководство компании не демонстрирует лидерство и ответственность, не дает коллективу четкого видения и плана развития на будущее</t>
  </si>
  <si>
    <t>14. Руководитель компании - ярко выраженный харизматичный лидер, дающий коллективу четкое видение и план развития на будущее</t>
  </si>
  <si>
    <t xml:space="preserve">Не более 6-ти факторов привлекательности компании </t>
  </si>
  <si>
    <t xml:space="preserve">В разделе 2: Не более трех компаний, в которых у Вас есть желание работать, Ваш статус сотрудника по отношению к этим компаниям, не более 6-ти факторов привлекательности компаний. </t>
  </si>
  <si>
    <t xml:space="preserve">Не более 6-ти причин нежелания работать в компании </t>
  </si>
  <si>
    <t xml:space="preserve">6 факторов привлекательности компании </t>
  </si>
  <si>
    <t xml:space="preserve">6 причин нежелания работать в компании </t>
  </si>
  <si>
    <t>МСД Украина</t>
  </si>
  <si>
    <t>Бионорика</t>
  </si>
  <si>
    <t>Стада</t>
  </si>
  <si>
    <t>Меда</t>
  </si>
  <si>
    <t>Кусум Фарм</t>
  </si>
  <si>
    <t>Реккит Бенкизер</t>
  </si>
  <si>
    <t>Рекордати</t>
  </si>
  <si>
    <t>Евролек</t>
  </si>
  <si>
    <t>Интерхим</t>
  </si>
  <si>
    <t>Марко Фарм</t>
  </si>
  <si>
    <t>Медокеми</t>
  </si>
  <si>
    <t>Никофарм</t>
  </si>
  <si>
    <t>Экофарм</t>
  </si>
  <si>
    <t>Алкон</t>
  </si>
  <si>
    <t>Альпен Фарма</t>
  </si>
  <si>
    <t>Биофарма</t>
  </si>
  <si>
    <t>Гриндекс</t>
  </si>
  <si>
    <t>Здоровье</t>
  </si>
  <si>
    <t>Мега Лайфсайенсиз</t>
  </si>
  <si>
    <t>Органосин</t>
  </si>
  <si>
    <t>Про-Фарма</t>
  </si>
  <si>
    <t>Сентисс</t>
  </si>
  <si>
    <t>Синмедик</t>
  </si>
  <si>
    <t>Ауробиндо</t>
  </si>
  <si>
    <t>Ананта</t>
  </si>
  <si>
    <t>Скан Биотек</t>
  </si>
  <si>
    <t>Б. Браун</t>
  </si>
  <si>
    <t>Для расширения списка внесите названия новых компаний в пустые ячейки ниже. Названия новых компаний будут указаны последними в открывающихся списках.</t>
  </si>
  <si>
    <t>Специализированное агентство ФАРМА ПЕРСОНАЛ</t>
  </si>
  <si>
    <t xml:space="preserve">ФАРМА ПЕРСОНАЛ БЛАГОДАРИТ ВАС ЗА УЧАСТИЕ В ИССЛЕДОВАНИИ !!!  ЖДЕМ ПИСЬМО С ВАШЕЙ АНКЕТОЙ.                                                                                                                                                      </t>
  </si>
  <si>
    <t>При выборе названия компании в разделах анкеты №№ 1-3 в открывающихся списках представлены по алфавиту названия 54-х компаний из анкет 2014-2016 годов.</t>
  </si>
  <si>
    <t>15. Выполнение компанией всех взятых на себя обязательств перед сотрудниками</t>
  </si>
  <si>
    <t>16. Стабильный график работы, соблюдение баланса "работа/личная жизнь»</t>
  </si>
  <si>
    <t>15. Невыполнение компанией обязательств перед сотрудниками</t>
  </si>
  <si>
    <t xml:space="preserve">16. Постоянные переработки, внеурочная работа, невозможность баланса «работа/личная жизнь» </t>
  </si>
  <si>
    <t>Под названииями компаний поставьте "да" напротив не более 6-ти из 16-ти факторов привлекательности, определивших Ваш выбор каждой из компаний</t>
  </si>
  <si>
    <t>Под названииями компаний поставьте "да" напротив не более 6-ти из 16-ти причин непривлекательности, определивших Ваш выбор каждой из компаний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</si>
</sst>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0.0%"/>
    <numFmt numFmtId="197" formatCode="0.000%"/>
    <numFmt numFmtId="198" formatCode="0.0000%"/>
    <numFmt numFmtId="199" formatCode="0.00_ ;[Red]\-0.00\ "/>
    <numFmt numFmtId="200" formatCode="0.000_ ;[Red]\-0.000\ "/>
    <numFmt numFmtId="201" formatCode="0.0_ ;[Red]\-0.0\ "/>
    <numFmt numFmtId="202" formatCode="0_ ;[Red]\-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[$-FC19]d\ mmmm\ yyyy\ &quot;г.&quot;"/>
    <numFmt numFmtId="208" formatCode="0.00000%"/>
    <numFmt numFmtId="209" formatCode="0.000000%"/>
    <numFmt numFmtId="210" formatCode="_(* #,##0.000_);_(* \(#,##0.00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_);_(* \(#,##0.0\);_(* &quot;-&quot;??_);_(@_)"/>
    <numFmt numFmtId="216" formatCode="_(* #,##0_);_(* \(#,##0\);_(* &quot;-&quot;??_);_(@_)"/>
    <numFmt numFmtId="217" formatCode="0.000"/>
    <numFmt numFmtId="218" formatCode="0.0"/>
    <numFmt numFmtId="219" formatCode="0.0000000"/>
    <numFmt numFmtId="220" formatCode="0.000000"/>
    <numFmt numFmtId="221" formatCode="0.00000"/>
    <numFmt numFmtId="222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i/>
      <sz val="10"/>
      <name val="Arial"/>
      <family val="2"/>
    </font>
    <font>
      <b/>
      <sz val="10"/>
      <color indexed="47"/>
      <name val="Arial"/>
      <family val="2"/>
    </font>
    <font>
      <sz val="10"/>
      <color indexed="4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i/>
      <sz val="10"/>
      <color indexed="10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0" tint="-0.1499900072813034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6" fillId="3" borderId="0" applyNumberFormat="0" applyBorder="0" applyAlignment="0" applyProtection="0"/>
    <xf numFmtId="0" fontId="39" fillId="4" borderId="0" applyNumberFormat="0" applyBorder="0" applyAlignment="0" applyProtection="0"/>
    <xf numFmtId="0" fontId="6" fillId="5" borderId="0" applyNumberFormat="0" applyBorder="0" applyAlignment="0" applyProtection="0"/>
    <xf numFmtId="0" fontId="39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8" borderId="0" applyNumberFormat="0" applyBorder="0" applyAlignment="0" applyProtection="0"/>
    <xf numFmtId="0" fontId="6" fillId="3" borderId="0" applyNumberFormat="0" applyBorder="0" applyAlignment="0" applyProtection="0"/>
    <xf numFmtId="0" fontId="39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11" borderId="0" applyNumberFormat="0" applyBorder="0" applyAlignment="0" applyProtection="0"/>
    <xf numFmtId="0" fontId="6" fillId="5" borderId="0" applyNumberFormat="0" applyBorder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Alignment="0" applyProtection="0"/>
    <xf numFmtId="0" fontId="39" fillId="14" borderId="0" applyNumberFormat="0" applyBorder="0" applyAlignment="0" applyProtection="0"/>
    <xf numFmtId="0" fontId="6" fillId="15" borderId="0" applyNumberFormat="0" applyBorder="0" applyAlignment="0" applyProtection="0"/>
    <xf numFmtId="0" fontId="39" fillId="16" borderId="0" applyNumberFormat="0" applyBorder="0" applyAlignment="0" applyProtection="0"/>
    <xf numFmtId="0" fontId="6" fillId="17" borderId="0" applyNumberFormat="0" applyBorder="0" applyAlignment="0" applyProtection="0"/>
    <xf numFmtId="0" fontId="39" fillId="18" borderId="0" applyNumberFormat="0" applyBorder="0" applyAlignment="0" applyProtection="0"/>
    <xf numFmtId="0" fontId="6" fillId="13" borderId="0" applyNumberFormat="0" applyBorder="0" applyAlignment="0" applyProtection="0"/>
    <xf numFmtId="0" fontId="39" fillId="19" borderId="0" applyNumberFormat="0" applyBorder="0" applyAlignment="0" applyProtection="0"/>
    <xf numFmtId="0" fontId="6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5" borderId="0" applyNumberFormat="0" applyBorder="0" applyAlignment="0" applyProtection="0"/>
    <xf numFmtId="0" fontId="40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15" borderId="0" applyNumberFormat="0" applyBorder="0" applyAlignment="0" applyProtection="0"/>
    <xf numFmtId="0" fontId="40" fillId="25" borderId="0" applyNumberFormat="0" applyBorder="0" applyAlignment="0" applyProtection="0"/>
    <xf numFmtId="0" fontId="7" fillId="17" borderId="0" applyNumberFormat="0" applyBorder="0" applyAlignment="0" applyProtection="0"/>
    <xf numFmtId="0" fontId="40" fillId="26" borderId="0" applyNumberFormat="0" applyBorder="0" applyAlignment="0" applyProtection="0"/>
    <xf numFmtId="0" fontId="7" fillId="13" borderId="0" applyNumberFormat="0" applyBorder="0" applyAlignment="0" applyProtection="0"/>
    <xf numFmtId="0" fontId="40" fillId="27" borderId="0" applyNumberFormat="0" applyBorder="0" applyAlignment="0" applyProtection="0"/>
    <xf numFmtId="0" fontId="7" fillId="23" borderId="0" applyNumberFormat="0" applyBorder="0" applyAlignment="0" applyProtection="0"/>
    <xf numFmtId="0" fontId="40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8" fillId="5" borderId="1" applyNumberFormat="0" applyAlignment="0" applyProtection="0"/>
    <xf numFmtId="0" fontId="41" fillId="32" borderId="2" applyNumberFormat="0" applyAlignment="0" applyProtection="0"/>
    <xf numFmtId="0" fontId="9" fillId="3" borderId="3" applyNumberFormat="0" applyAlignment="0" applyProtection="0"/>
    <xf numFmtId="0" fontId="10" fillId="3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14" fillId="0" borderId="8" applyNumberFormat="0" applyFill="0" applyAlignment="0" applyProtection="0"/>
    <xf numFmtId="0" fontId="15" fillId="33" borderId="9" applyNumberFormat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 wrapText="1" shrinkToFi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17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/>
      <protection/>
    </xf>
    <xf numFmtId="0" fontId="0" fillId="17" borderId="12" xfId="0" applyFont="1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 horizontal="center"/>
      <protection/>
    </xf>
    <xf numFmtId="0" fontId="0" fillId="39" borderId="12" xfId="0" applyFont="1" applyFill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0" fillId="4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 shrinkToFi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/>
    </xf>
    <xf numFmtId="0" fontId="5" fillId="17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0" fillId="41" borderId="12" xfId="0" applyFont="1" applyFill="1" applyBorder="1" applyAlignment="1" applyProtection="1">
      <alignment/>
      <protection/>
    </xf>
    <xf numFmtId="0" fontId="0" fillId="41" borderId="12" xfId="0" applyFont="1" applyFill="1" applyBorder="1" applyAlignment="1" applyProtection="1">
      <alignment horizontal="center"/>
      <protection/>
    </xf>
    <xf numFmtId="0" fontId="5" fillId="5" borderId="12" xfId="0" applyFont="1" applyFill="1" applyBorder="1" applyAlignment="1" applyProtection="1">
      <alignment horizontal="center"/>
      <protection/>
    </xf>
    <xf numFmtId="0" fontId="5" fillId="40" borderId="12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9" fillId="0" borderId="0" xfId="0" applyFont="1" applyAlignment="1" applyProtection="1">
      <alignment horizontal="left" vertical="center"/>
      <protection hidden="1"/>
    </xf>
    <xf numFmtId="0" fontId="0" fillId="42" borderId="12" xfId="0" applyFont="1" applyFill="1" applyBorder="1" applyAlignment="1" applyProtection="1">
      <alignment horizontal="center"/>
      <protection/>
    </xf>
    <xf numFmtId="0" fontId="0" fillId="43" borderId="0" xfId="0" applyFont="1" applyFill="1" applyAlignment="1" applyProtection="1">
      <alignment vertical="center"/>
      <protection/>
    </xf>
    <xf numFmtId="0" fontId="0" fillId="43" borderId="12" xfId="0" applyFont="1" applyFill="1" applyBorder="1" applyAlignment="1" applyProtection="1">
      <alignment vertical="center"/>
      <protection/>
    </xf>
    <xf numFmtId="0" fontId="42" fillId="42" borderId="12" xfId="0" applyFont="1" applyFill="1" applyBorder="1" applyAlignment="1" applyProtection="1">
      <alignment horizontal="center"/>
      <protection/>
    </xf>
    <xf numFmtId="0" fontId="42" fillId="17" borderId="12" xfId="0" applyFont="1" applyFill="1" applyBorder="1" applyAlignment="1" applyProtection="1">
      <alignment/>
      <protection/>
    </xf>
    <xf numFmtId="0" fontId="42" fillId="43" borderId="12" xfId="0" applyFont="1" applyFill="1" applyBorder="1" applyAlignment="1" applyProtection="1">
      <alignment vertical="center"/>
      <protection/>
    </xf>
    <xf numFmtId="0" fontId="0" fillId="43" borderId="0" xfId="0" applyFont="1" applyFill="1" applyAlignment="1">
      <alignment vertical="center"/>
    </xf>
    <xf numFmtId="0" fontId="43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 locked="0"/>
    </xf>
    <xf numFmtId="0" fontId="30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/>
      <protection hidden="1"/>
    </xf>
    <xf numFmtId="0" fontId="27" fillId="0" borderId="12" xfId="0" applyFont="1" applyBorder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/>
      <protection/>
    </xf>
    <xf numFmtId="0" fontId="42" fillId="35" borderId="12" xfId="0" applyFont="1" applyFill="1" applyBorder="1" applyAlignment="1" applyProtection="1">
      <alignment horizontal="center"/>
      <protection/>
    </xf>
    <xf numFmtId="0" fontId="0" fillId="41" borderId="14" xfId="0" applyFont="1" applyFill="1" applyBorder="1" applyAlignment="1" applyProtection="1">
      <alignment/>
      <protection/>
    </xf>
    <xf numFmtId="0" fontId="0" fillId="41" borderId="14" xfId="0" applyFont="1" applyFill="1" applyBorder="1" applyAlignment="1" applyProtection="1">
      <alignment horizontal="center"/>
      <protection/>
    </xf>
    <xf numFmtId="0" fontId="0" fillId="44" borderId="0" xfId="0" applyFont="1" applyFill="1" applyBorder="1" applyAlignment="1" applyProtection="1">
      <alignment horizontal="center" vertical="center"/>
      <protection/>
    </xf>
    <xf numFmtId="0" fontId="0" fillId="45" borderId="12" xfId="0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 horizontal="center" vertical="center"/>
      <protection hidden="1" locked="0"/>
    </xf>
    <xf numFmtId="0" fontId="43" fillId="0" borderId="13" xfId="73" applyFont="1" applyFill="1" applyBorder="1" applyAlignment="1" applyProtection="1">
      <alignment horizontal="left"/>
      <protection hidden="1"/>
    </xf>
    <xf numFmtId="0" fontId="43" fillId="0" borderId="0" xfId="73" applyFont="1" applyFill="1" applyBorder="1" applyAlignment="1" applyProtection="1">
      <alignment horizontal="left"/>
      <protection hidden="1"/>
    </xf>
    <xf numFmtId="0" fontId="1" fillId="0" borderId="16" xfId="0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0" fontId="26" fillId="0" borderId="13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46" borderId="17" xfId="0" applyFont="1" applyFill="1" applyBorder="1" applyAlignment="1" applyProtection="1">
      <alignment vertical="center"/>
      <protection hidden="1"/>
    </xf>
    <xf numFmtId="0" fontId="0" fillId="46" borderId="13" xfId="0" applyFont="1" applyFill="1" applyBorder="1" applyAlignment="1" applyProtection="1">
      <alignment vertical="center"/>
      <protection hidden="1"/>
    </xf>
    <xf numFmtId="0" fontId="0" fillId="46" borderId="0" xfId="0" applyFont="1" applyFill="1" applyBorder="1" applyAlignment="1" applyProtection="1">
      <alignment vertical="center"/>
      <protection hidden="1"/>
    </xf>
    <xf numFmtId="0" fontId="0" fillId="46" borderId="19" xfId="0" applyFont="1" applyFill="1" applyBorder="1" applyAlignment="1" applyProtection="1">
      <alignment vertical="center"/>
      <protection hidden="1"/>
    </xf>
    <xf numFmtId="0" fontId="0" fillId="46" borderId="20" xfId="0" applyFont="1" applyFill="1" applyBorder="1" applyAlignment="1" applyProtection="1">
      <alignment vertical="center"/>
      <protection hidden="1"/>
    </xf>
    <xf numFmtId="0" fontId="24" fillId="46" borderId="0" xfId="0" applyFont="1" applyFill="1" applyBorder="1" applyAlignment="1" applyProtection="1">
      <alignment horizontal="center" vertical="center"/>
      <protection hidden="1"/>
    </xf>
    <xf numFmtId="0" fontId="25" fillId="46" borderId="0" xfId="0" applyFont="1" applyFill="1" applyBorder="1" applyAlignment="1" applyProtection="1">
      <alignment horizontal="left" vertical="center"/>
      <protection hidden="1"/>
    </xf>
    <xf numFmtId="0" fontId="1" fillId="46" borderId="13" xfId="73" applyFont="1" applyFill="1" applyBorder="1" applyAlignment="1" applyProtection="1">
      <alignment horizontal="center" vertical="center"/>
      <protection hidden="1"/>
    </xf>
    <xf numFmtId="0" fontId="1" fillId="46" borderId="0" xfId="73" applyFont="1" applyFill="1" applyBorder="1" applyAlignment="1" applyProtection="1">
      <alignment horizontal="center" vertical="center"/>
      <protection hidden="1"/>
    </xf>
    <xf numFmtId="0" fontId="1" fillId="46" borderId="21" xfId="73" applyFont="1" applyFill="1" applyBorder="1" applyAlignment="1" applyProtection="1">
      <alignment horizontal="center" vertical="center"/>
      <protection hidden="1"/>
    </xf>
    <xf numFmtId="0" fontId="1" fillId="46" borderId="13" xfId="73" applyFont="1" applyFill="1" applyBorder="1" applyAlignment="1" applyProtection="1">
      <alignment horizontal="left"/>
      <protection hidden="1"/>
    </xf>
    <xf numFmtId="0" fontId="1" fillId="46" borderId="0" xfId="73" applyFont="1" applyFill="1" applyBorder="1" applyAlignment="1" applyProtection="1">
      <alignment horizontal="left"/>
      <protection hidden="1"/>
    </xf>
    <xf numFmtId="0" fontId="1" fillId="46" borderId="0" xfId="73" applyFont="1" applyFill="1" applyBorder="1" applyProtection="1">
      <alignment/>
      <protection hidden="1"/>
    </xf>
    <xf numFmtId="0" fontId="1" fillId="46" borderId="21" xfId="73" applyFont="1" applyFill="1" applyBorder="1" applyProtection="1">
      <alignment/>
      <protection hidden="1"/>
    </xf>
    <xf numFmtId="0" fontId="1" fillId="46" borderId="0" xfId="0" applyFont="1" applyFill="1" applyBorder="1" applyAlignment="1" applyProtection="1">
      <alignment vertical="center" wrapText="1"/>
      <protection hidden="1"/>
    </xf>
    <xf numFmtId="0" fontId="1" fillId="46" borderId="21" xfId="0" applyFont="1" applyFill="1" applyBorder="1" applyAlignment="1" applyProtection="1">
      <alignment vertical="center" wrapText="1"/>
      <protection hidden="1"/>
    </xf>
    <xf numFmtId="0" fontId="1" fillId="46" borderId="17" xfId="0" applyFont="1" applyFill="1" applyBorder="1" applyAlignment="1" applyProtection="1">
      <alignment vertical="center" wrapText="1"/>
      <protection hidden="1"/>
    </xf>
    <xf numFmtId="0" fontId="0" fillId="46" borderId="0" xfId="73" applyFont="1" applyFill="1" applyBorder="1" applyAlignment="1" applyProtection="1">
      <alignment horizontal="center" vertical="center" wrapText="1"/>
      <protection hidden="1"/>
    </xf>
    <xf numFmtId="0" fontId="1" fillId="46" borderId="20" xfId="73" applyFont="1" applyFill="1" applyBorder="1" applyAlignment="1" applyProtection="1">
      <alignment horizontal="center" vertical="center"/>
      <protection hidden="1"/>
    </xf>
    <xf numFmtId="0" fontId="33" fillId="46" borderId="0" xfId="73" applyFont="1" applyFill="1" applyBorder="1" applyAlignment="1" applyProtection="1">
      <alignment vertical="center" wrapText="1"/>
      <protection hidden="1"/>
    </xf>
    <xf numFmtId="0" fontId="1" fillId="46" borderId="20" xfId="73" applyFont="1" applyFill="1" applyBorder="1" applyProtection="1">
      <alignment/>
      <protection hidden="1"/>
    </xf>
    <xf numFmtId="0" fontId="43" fillId="46" borderId="0" xfId="0" applyFont="1" applyFill="1" applyBorder="1" applyAlignment="1" applyProtection="1">
      <alignment vertical="center" wrapText="1"/>
      <protection hidden="1"/>
    </xf>
    <xf numFmtId="0" fontId="43" fillId="46" borderId="21" xfId="0" applyFont="1" applyFill="1" applyBorder="1" applyAlignment="1" applyProtection="1">
      <alignment vertical="center" wrapText="1"/>
      <protection hidden="1"/>
    </xf>
    <xf numFmtId="0" fontId="43" fillId="46" borderId="13" xfId="73" applyFont="1" applyFill="1" applyBorder="1" applyAlignment="1" applyProtection="1">
      <alignment horizontal="left"/>
      <protection hidden="1"/>
    </xf>
    <xf numFmtId="0" fontId="43" fillId="46" borderId="0" xfId="73" applyFont="1" applyFill="1" applyBorder="1" applyAlignment="1" applyProtection="1">
      <alignment horizontal="left"/>
      <protection hidden="1"/>
    </xf>
    <xf numFmtId="0" fontId="43" fillId="46" borderId="0" xfId="73" applyFont="1" applyFill="1" applyBorder="1" applyAlignment="1" applyProtection="1">
      <alignment horizontal="center" vertical="center"/>
      <protection hidden="1"/>
    </xf>
    <xf numFmtId="0" fontId="43" fillId="46" borderId="21" xfId="73" applyFont="1" applyFill="1" applyBorder="1" applyAlignment="1" applyProtection="1">
      <alignment horizontal="center" vertical="center"/>
      <protection hidden="1"/>
    </xf>
    <xf numFmtId="0" fontId="43" fillId="46" borderId="0" xfId="73" applyFont="1" applyFill="1" applyBorder="1" applyProtection="1">
      <alignment/>
      <protection hidden="1"/>
    </xf>
    <xf numFmtId="0" fontId="43" fillId="46" borderId="21" xfId="73" applyFont="1" applyFill="1" applyBorder="1" applyProtection="1">
      <alignment/>
      <protection hidden="1"/>
    </xf>
    <xf numFmtId="0" fontId="43" fillId="46" borderId="17" xfId="0" applyFont="1" applyFill="1" applyBorder="1" applyAlignment="1" applyProtection="1">
      <alignment vertical="center" wrapText="1"/>
      <protection hidden="1"/>
    </xf>
    <xf numFmtId="0" fontId="42" fillId="46" borderId="19" xfId="73" applyFont="1" applyFill="1" applyBorder="1" applyAlignment="1" applyProtection="1">
      <alignment wrapText="1"/>
      <protection hidden="1"/>
    </xf>
    <xf numFmtId="0" fontId="43" fillId="46" borderId="20" xfId="73" applyFont="1" applyFill="1" applyBorder="1" applyAlignment="1" applyProtection="1">
      <alignment horizontal="center" vertical="center"/>
      <protection hidden="1"/>
    </xf>
    <xf numFmtId="0" fontId="44" fillId="46" borderId="0" xfId="73" applyFont="1" applyFill="1" applyBorder="1" applyAlignment="1" applyProtection="1">
      <alignment vertical="center" wrapText="1"/>
      <protection hidden="1"/>
    </xf>
    <xf numFmtId="0" fontId="43" fillId="46" borderId="20" xfId="73" applyFont="1" applyFill="1" applyBorder="1" applyProtection="1">
      <alignment/>
      <protection hidden="1"/>
    </xf>
    <xf numFmtId="0" fontId="2" fillId="46" borderId="0" xfId="0" applyFont="1" applyFill="1" applyBorder="1" applyAlignment="1" applyProtection="1">
      <alignment horizontal="center" vertical="center"/>
      <protection hidden="1"/>
    </xf>
    <xf numFmtId="0" fontId="1" fillId="46" borderId="19" xfId="0" applyFont="1" applyFill="1" applyBorder="1" applyAlignment="1" applyProtection="1">
      <alignment horizontal="center" vertical="center"/>
      <protection hidden="1"/>
    </xf>
    <xf numFmtId="0" fontId="1" fillId="46" borderId="19" xfId="73" applyFont="1" applyFill="1" applyBorder="1" applyProtection="1">
      <alignment/>
      <protection hidden="1"/>
    </xf>
    <xf numFmtId="0" fontId="24" fillId="46" borderId="19" xfId="0" applyFont="1" applyFill="1" applyBorder="1" applyAlignment="1" applyProtection="1">
      <alignment horizontal="center" vertical="center"/>
      <protection hidden="1"/>
    </xf>
    <xf numFmtId="0" fontId="24" fillId="46" borderId="20" xfId="0" applyFont="1" applyFill="1" applyBorder="1" applyAlignment="1" applyProtection="1">
      <alignment horizontal="center" vertical="center"/>
      <protection hidden="1"/>
    </xf>
    <xf numFmtId="0" fontId="25" fillId="46" borderId="20" xfId="0" applyFont="1" applyFill="1" applyBorder="1" applyAlignment="1" applyProtection="1">
      <alignment horizontal="left" vertical="center"/>
      <protection hidden="1"/>
    </xf>
    <xf numFmtId="0" fontId="24" fillId="46" borderId="22" xfId="0" applyFont="1" applyFill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vertical="center" wrapText="1" shrinkToFit="1"/>
      <protection/>
    </xf>
    <xf numFmtId="0" fontId="27" fillId="0" borderId="12" xfId="0" applyFont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/>
      <protection hidden="1"/>
    </xf>
    <xf numFmtId="0" fontId="1" fillId="35" borderId="12" xfId="0" applyFont="1" applyFill="1" applyBorder="1" applyAlignment="1" applyProtection="1">
      <alignment horizontal="center" vertical="center"/>
      <protection hidden="1" locked="0"/>
    </xf>
    <xf numFmtId="0" fontId="43" fillId="46" borderId="19" xfId="73" applyFont="1" applyFill="1" applyBorder="1" applyAlignment="1" applyProtection="1">
      <alignment horizontal="center" vertical="center"/>
      <protection hidden="1"/>
    </xf>
    <xf numFmtId="0" fontId="43" fillId="46" borderId="19" xfId="73" applyFont="1" applyFill="1" applyBorder="1" applyProtection="1">
      <alignment/>
      <protection hidden="1"/>
    </xf>
    <xf numFmtId="0" fontId="1" fillId="46" borderId="13" xfId="73" applyFont="1" applyFill="1" applyBorder="1" applyProtection="1">
      <alignment/>
      <protection hidden="1"/>
    </xf>
    <xf numFmtId="2" fontId="42" fillId="0" borderId="16" xfId="73" applyNumberFormat="1" applyFont="1" applyBorder="1" applyAlignment="1" applyProtection="1">
      <alignment horizontal="left" vertical="center" wrapText="1"/>
      <protection hidden="1"/>
    </xf>
    <xf numFmtId="2" fontId="42" fillId="0" borderId="17" xfId="73" applyNumberFormat="1" applyFont="1" applyBorder="1" applyAlignment="1" applyProtection="1">
      <alignment horizontal="left" vertical="center" wrapText="1"/>
      <protection hidden="1"/>
    </xf>
    <xf numFmtId="2" fontId="42" fillId="0" borderId="18" xfId="73" applyNumberFormat="1" applyFont="1" applyBorder="1" applyAlignment="1" applyProtection="1">
      <alignment horizontal="left" vertical="center" wrapText="1"/>
      <protection hidden="1"/>
    </xf>
    <xf numFmtId="2" fontId="42" fillId="0" borderId="15" xfId="73" applyNumberFormat="1" applyFont="1" applyBorder="1" applyAlignment="1" applyProtection="1">
      <alignment horizontal="left" vertical="center" wrapText="1"/>
      <protection hidden="1"/>
    </xf>
    <xf numFmtId="2" fontId="42" fillId="0" borderId="20" xfId="73" applyNumberFormat="1" applyFont="1" applyBorder="1" applyAlignment="1" applyProtection="1">
      <alignment horizontal="left" vertical="center" wrapText="1"/>
      <protection hidden="1"/>
    </xf>
    <xf numFmtId="2" fontId="42" fillId="0" borderId="22" xfId="73" applyNumberFormat="1" applyFont="1" applyBorder="1" applyAlignment="1" applyProtection="1">
      <alignment horizontal="left" vertical="center" wrapText="1"/>
      <protection hidden="1"/>
    </xf>
    <xf numFmtId="0" fontId="43" fillId="35" borderId="14" xfId="73" applyFont="1" applyFill="1" applyBorder="1" applyAlignment="1" applyProtection="1">
      <alignment horizontal="center" vertical="center"/>
      <protection hidden="1" locked="0"/>
    </xf>
    <xf numFmtId="0" fontId="43" fillId="35" borderId="23" xfId="73" applyFont="1" applyFill="1" applyBorder="1" applyAlignment="1" applyProtection="1">
      <alignment horizontal="center" vertical="center"/>
      <protection hidden="1" locked="0"/>
    </xf>
    <xf numFmtId="0" fontId="0" fillId="46" borderId="13" xfId="0" applyFont="1" applyFill="1" applyBorder="1" applyAlignment="1" applyProtection="1">
      <alignment horizontal="center" vertical="center"/>
      <protection hidden="1"/>
    </xf>
    <xf numFmtId="0" fontId="0" fillId="46" borderId="15" xfId="0" applyFont="1" applyFill="1" applyBorder="1" applyAlignment="1" applyProtection="1">
      <alignment horizontal="center" vertical="center"/>
      <protection hidden="1"/>
    </xf>
    <xf numFmtId="2" fontId="0" fillId="0" borderId="16" xfId="73" applyNumberFormat="1" applyFont="1" applyBorder="1" applyAlignment="1" applyProtection="1">
      <alignment horizontal="left" vertical="center" wrapText="1"/>
      <protection hidden="1"/>
    </xf>
    <xf numFmtId="2" fontId="0" fillId="0" borderId="17" xfId="73" applyNumberFormat="1" applyFont="1" applyBorder="1" applyAlignment="1" applyProtection="1">
      <alignment horizontal="left" vertical="center" wrapText="1"/>
      <protection hidden="1"/>
    </xf>
    <xf numFmtId="2" fontId="0" fillId="0" borderId="18" xfId="73" applyNumberFormat="1" applyFont="1" applyBorder="1" applyAlignment="1" applyProtection="1">
      <alignment horizontal="left" vertical="center" wrapText="1"/>
      <protection hidden="1"/>
    </xf>
    <xf numFmtId="2" fontId="0" fillId="0" borderId="15" xfId="73" applyNumberFormat="1" applyFont="1" applyBorder="1" applyAlignment="1" applyProtection="1">
      <alignment horizontal="left" vertical="center" wrapText="1"/>
      <protection hidden="1"/>
    </xf>
    <xf numFmtId="2" fontId="0" fillId="0" borderId="20" xfId="73" applyNumberFormat="1" applyFont="1" applyBorder="1" applyAlignment="1" applyProtection="1">
      <alignment horizontal="left" vertical="center" wrapText="1"/>
      <protection hidden="1"/>
    </xf>
    <xf numFmtId="2" fontId="0" fillId="0" borderId="22" xfId="73" applyNumberFormat="1" applyFont="1" applyBorder="1" applyAlignment="1" applyProtection="1">
      <alignment horizontal="left" vertical="center" wrapText="1"/>
      <protection hidden="1"/>
    </xf>
    <xf numFmtId="0" fontId="1" fillId="35" borderId="14" xfId="73" applyFont="1" applyFill="1" applyBorder="1" applyAlignment="1" applyProtection="1">
      <alignment horizontal="center" vertical="center"/>
      <protection hidden="1" locked="0"/>
    </xf>
    <xf numFmtId="0" fontId="1" fillId="35" borderId="23" xfId="73" applyFont="1" applyFill="1" applyBorder="1" applyAlignment="1" applyProtection="1">
      <alignment horizontal="center" vertical="center"/>
      <protection hidden="1" locked="0"/>
    </xf>
    <xf numFmtId="0" fontId="1" fillId="0" borderId="16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0" fillId="35" borderId="24" xfId="0" applyFont="1" applyFill="1" applyBorder="1" applyAlignment="1" applyProtection="1">
      <alignment horizontal="left" vertical="center"/>
      <protection hidden="1" locked="0"/>
    </xf>
    <xf numFmtId="0" fontId="0" fillId="35" borderId="25" xfId="0" applyFont="1" applyFill="1" applyBorder="1" applyAlignment="1" applyProtection="1">
      <alignment horizontal="left" vertical="center"/>
      <protection hidden="1" locked="0"/>
    </xf>
    <xf numFmtId="0" fontId="0" fillId="35" borderId="26" xfId="0" applyFont="1" applyFill="1" applyBorder="1" applyAlignment="1" applyProtection="1">
      <alignment horizontal="left" vertical="center"/>
      <protection hidden="1" locked="0"/>
    </xf>
    <xf numFmtId="0" fontId="42" fillId="0" borderId="13" xfId="73" applyFont="1" applyFill="1" applyBorder="1" applyAlignment="1" applyProtection="1">
      <alignment horizontal="center" wrapText="1"/>
      <protection hidden="1"/>
    </xf>
    <xf numFmtId="0" fontId="42" fillId="0" borderId="0" xfId="73" applyFont="1" applyFill="1" applyBorder="1" applyAlignment="1" applyProtection="1">
      <alignment horizontal="center" wrapText="1"/>
      <protection hidden="1"/>
    </xf>
    <xf numFmtId="0" fontId="42" fillId="35" borderId="14" xfId="0" applyFont="1" applyFill="1" applyBorder="1" applyAlignment="1" applyProtection="1">
      <alignment horizontal="center" vertical="center"/>
      <protection hidden="1" locked="0"/>
    </xf>
    <xf numFmtId="0" fontId="42" fillId="35" borderId="23" xfId="0" applyFont="1" applyFill="1" applyBorder="1" applyAlignment="1" applyProtection="1">
      <alignment horizontal="center" vertical="center"/>
      <protection hidden="1" locked="0"/>
    </xf>
    <xf numFmtId="0" fontId="43" fillId="0" borderId="16" xfId="73" applyFont="1" applyFill="1" applyBorder="1" applyAlignment="1" applyProtection="1">
      <alignment horizontal="center" vertical="center" wrapText="1"/>
      <protection hidden="1"/>
    </xf>
    <xf numFmtId="0" fontId="43" fillId="0" borderId="17" xfId="73" applyFont="1" applyFill="1" applyBorder="1" applyAlignment="1" applyProtection="1">
      <alignment horizontal="center" vertical="center" wrapText="1"/>
      <protection hidden="1"/>
    </xf>
    <xf numFmtId="0" fontId="43" fillId="0" borderId="13" xfId="73" applyFont="1" applyFill="1" applyBorder="1" applyAlignment="1" applyProtection="1">
      <alignment horizontal="center" vertical="center" wrapText="1"/>
      <protection hidden="1"/>
    </xf>
    <xf numFmtId="0" fontId="43" fillId="0" borderId="0" xfId="73" applyFont="1" applyFill="1" applyBorder="1" applyAlignment="1" applyProtection="1">
      <alignment horizontal="center" vertical="center" wrapText="1"/>
      <protection hidden="1"/>
    </xf>
    <xf numFmtId="0" fontId="43" fillId="35" borderId="14" xfId="0" applyFont="1" applyFill="1" applyBorder="1" applyAlignment="1" applyProtection="1">
      <alignment horizontal="center" vertical="center"/>
      <protection hidden="1" locked="0"/>
    </xf>
    <xf numFmtId="0" fontId="43" fillId="35" borderId="23" xfId="0" applyFont="1" applyFill="1" applyBorder="1" applyAlignment="1" applyProtection="1">
      <alignment horizontal="center" vertical="center"/>
      <protection hidden="1" locked="0"/>
    </xf>
    <xf numFmtId="0" fontId="0" fillId="0" borderId="13" xfId="73" applyFont="1" applyFill="1" applyBorder="1" applyAlignment="1" applyProtection="1">
      <alignment horizontal="center" vertical="center" wrapText="1"/>
      <protection hidden="1"/>
    </xf>
    <xf numFmtId="0" fontId="0" fillId="0" borderId="0" xfId="73" applyFont="1" applyFill="1" applyBorder="1" applyAlignment="1" applyProtection="1">
      <alignment horizontal="center" vertical="center" wrapText="1"/>
      <protection hidden="1"/>
    </xf>
    <xf numFmtId="0" fontId="0" fillId="35" borderId="14" xfId="0" applyFont="1" applyFill="1" applyBorder="1" applyAlignment="1" applyProtection="1">
      <alignment horizontal="center" vertical="center"/>
      <protection hidden="1" locked="0"/>
    </xf>
    <xf numFmtId="0" fontId="0" fillId="35" borderId="23" xfId="0" applyFont="1" applyFill="1" applyBorder="1" applyAlignment="1" applyProtection="1">
      <alignment horizontal="center" vertical="center"/>
      <protection hidden="1" locked="0"/>
    </xf>
    <xf numFmtId="0" fontId="43" fillId="43" borderId="12" xfId="0" applyFont="1" applyFill="1" applyBorder="1" applyAlignment="1" applyProtection="1">
      <alignment horizontal="center" vertical="center" wrapText="1"/>
      <protection hidden="1"/>
    </xf>
    <xf numFmtId="0" fontId="0" fillId="35" borderId="0" xfId="0" applyFont="1" applyFill="1" applyBorder="1" applyAlignment="1" applyProtection="1">
      <alignment vertical="center"/>
      <protection hidden="1" locked="0"/>
    </xf>
    <xf numFmtId="0" fontId="0" fillId="35" borderId="19" xfId="0" applyFont="1" applyFill="1" applyBorder="1" applyAlignment="1" applyProtection="1">
      <alignment vertical="center"/>
      <protection hidden="1" locked="0"/>
    </xf>
    <xf numFmtId="0" fontId="0" fillId="35" borderId="20" xfId="0" applyFont="1" applyFill="1" applyBorder="1" applyAlignment="1" applyProtection="1">
      <alignment vertical="center"/>
      <protection hidden="1" locked="0"/>
    </xf>
    <xf numFmtId="0" fontId="0" fillId="35" borderId="22" xfId="0" applyFont="1" applyFill="1" applyBorder="1" applyAlignment="1" applyProtection="1">
      <alignment vertical="center"/>
      <protection hidden="1" locked="0"/>
    </xf>
    <xf numFmtId="0" fontId="1" fillId="35" borderId="14" xfId="0" applyFont="1" applyFill="1" applyBorder="1" applyAlignment="1" applyProtection="1">
      <alignment horizontal="center" vertical="center"/>
      <protection hidden="1" locked="0"/>
    </xf>
    <xf numFmtId="0" fontId="1" fillId="35" borderId="23" xfId="0" applyFont="1" applyFill="1" applyBorder="1" applyAlignment="1" applyProtection="1">
      <alignment horizontal="center" vertical="center"/>
      <protection hidden="1" locked="0"/>
    </xf>
    <xf numFmtId="0" fontId="45" fillId="46" borderId="16" xfId="0" applyFont="1" applyFill="1" applyBorder="1" applyAlignment="1" applyProtection="1">
      <alignment horizontal="center" vertical="center"/>
      <protection hidden="1"/>
    </xf>
    <xf numFmtId="0" fontId="45" fillId="46" borderId="17" xfId="0" applyFont="1" applyFill="1" applyBorder="1" applyAlignment="1" applyProtection="1">
      <alignment horizontal="center" vertical="center"/>
      <protection hidden="1"/>
    </xf>
    <xf numFmtId="0" fontId="45" fillId="46" borderId="18" xfId="0" applyFont="1" applyFill="1" applyBorder="1" applyAlignment="1" applyProtection="1">
      <alignment horizontal="center" vertical="center"/>
      <protection hidden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метка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5FFFF"/>
  </sheetPr>
  <dimension ref="A1:BU14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2.57421875" style="18" customWidth="1"/>
    <col min="2" max="2" width="3.140625" style="20" customWidth="1"/>
    <col min="3" max="3" width="21.421875" style="20" customWidth="1"/>
    <col min="4" max="4" width="3.140625" style="20" customWidth="1"/>
    <col min="5" max="5" width="21.421875" style="20" customWidth="1"/>
    <col min="6" max="6" width="2.57421875" style="20" customWidth="1"/>
    <col min="7" max="7" width="21.421875" style="20" customWidth="1"/>
    <col min="8" max="8" width="3.00390625" style="20" customWidth="1"/>
    <col min="9" max="9" width="21.421875" style="20" customWidth="1"/>
    <col min="10" max="10" width="2.8515625" style="20" customWidth="1"/>
    <col min="11" max="11" width="21.421875" style="20" customWidth="1"/>
    <col min="12" max="12" width="3.28125" style="20" customWidth="1"/>
    <col min="13" max="13" width="21.421875" style="20" customWidth="1"/>
    <col min="14" max="14" width="3.140625" style="20" customWidth="1"/>
    <col min="15" max="23" width="9.28125" style="18" customWidth="1"/>
    <col min="24" max="24" width="9.28125" style="18" hidden="1" customWidth="1"/>
    <col min="25" max="32" width="9.28125" style="1" hidden="1" customWidth="1"/>
    <col min="33" max="33" width="9.140625" style="1" hidden="1" customWidth="1"/>
    <col min="34" max="36" width="10.140625" style="1" hidden="1" customWidth="1"/>
    <col min="37" max="38" width="9.140625" style="1" hidden="1" customWidth="1"/>
    <col min="39" max="54" width="9.140625" style="1" customWidth="1"/>
    <col min="55" max="55" width="10.421875" style="1" customWidth="1"/>
    <col min="56" max="60" width="9.140625" style="1" customWidth="1"/>
    <col min="61" max="63" width="9.140625" style="49" customWidth="1"/>
    <col min="64" max="69" width="9.140625" style="1" customWidth="1"/>
    <col min="70" max="16384" width="9.140625" style="2" customWidth="1"/>
  </cols>
  <sheetData>
    <row r="1" spans="1:60" ht="12.75" customHeight="1">
      <c r="A1" s="19"/>
      <c r="B1" s="159" t="str">
        <f>CONCATENATE(AB42,AB43)</f>
        <v>ПРОСЬБА ОБЯЗАТЕЛЬНО УКАЗАТЬ В АНКЕТЕ: В разделе 2: Не более трех компаний, в которых у Вас есть желание работать, Ваш статус сотрудника по отношению к этим компаниям, не более 6-ти факторов привлекательности компаний. В разделе 4: Не более трех источников информации о компаниях. ***************************************************************************************************************************************************************************************************************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P1" s="20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</row>
    <row r="2" spans="1:69" s="17" customFormat="1" ht="12.75" customHeight="1">
      <c r="A2" s="20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0"/>
      <c r="P2" s="20"/>
      <c r="Q2" s="20"/>
      <c r="R2" s="20"/>
      <c r="S2" s="20"/>
      <c r="T2" s="20"/>
      <c r="U2" s="20"/>
      <c r="V2" s="20"/>
      <c r="W2" s="20"/>
      <c r="X2" s="20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50"/>
      <c r="BJ2" s="50"/>
      <c r="BK2" s="50"/>
      <c r="BQ2" s="7"/>
    </row>
    <row r="3" spans="1:69" s="17" customFormat="1" ht="12.75" customHeight="1">
      <c r="A3" s="20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20"/>
      <c r="P3" s="20"/>
      <c r="Q3" s="20"/>
      <c r="R3" s="20"/>
      <c r="S3" s="20"/>
      <c r="T3" s="20"/>
      <c r="U3" s="20"/>
      <c r="V3" s="20"/>
      <c r="W3" s="20"/>
      <c r="X3" s="20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50"/>
      <c r="BJ3" s="50"/>
      <c r="BK3" s="50"/>
      <c r="BQ3" s="7"/>
    </row>
    <row r="4" spans="1:69" s="17" customFormat="1" ht="12.75" customHeight="1">
      <c r="A4" s="20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20"/>
      <c r="P4" s="20"/>
      <c r="Q4" s="20"/>
      <c r="R4" s="20"/>
      <c r="S4" s="20"/>
      <c r="T4" s="20"/>
      <c r="U4" s="20"/>
      <c r="V4" s="20"/>
      <c r="W4" s="20"/>
      <c r="X4" s="20"/>
      <c r="Y4" s="40" t="s">
        <v>48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50"/>
      <c r="BJ4" s="50"/>
      <c r="BK4" s="50"/>
      <c r="BQ4" s="7"/>
    </row>
    <row r="5" spans="1:69" s="17" customFormat="1" ht="12.75" customHeight="1">
      <c r="A5" s="20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20"/>
      <c r="P5" s="20"/>
      <c r="Q5" s="20"/>
      <c r="R5" s="20"/>
      <c r="S5" s="20"/>
      <c r="T5" s="20"/>
      <c r="U5" s="20"/>
      <c r="V5" s="20"/>
      <c r="W5" s="20"/>
      <c r="X5" s="20"/>
      <c r="Y5" s="40" t="s">
        <v>45</v>
      </c>
      <c r="Z5" s="7"/>
      <c r="AA5" s="7"/>
      <c r="AB5" s="7"/>
      <c r="AC5" s="7"/>
      <c r="AD5" s="7"/>
      <c r="AE5" s="7"/>
      <c r="AF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50"/>
      <c r="BJ5" s="50"/>
      <c r="BK5" s="50"/>
      <c r="BQ5" s="7"/>
    </row>
    <row r="6" spans="1:69" s="17" customFormat="1" ht="12.75" customHeight="1">
      <c r="A6" s="20"/>
      <c r="B6" s="166" t="s">
        <v>125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/>
      <c r="O6" s="20"/>
      <c r="P6" s="20"/>
      <c r="Q6" s="20"/>
      <c r="R6" s="20"/>
      <c r="S6" s="20"/>
      <c r="T6" s="20"/>
      <c r="U6" s="20"/>
      <c r="V6" s="20"/>
      <c r="W6" s="20"/>
      <c r="X6" s="20"/>
      <c r="Y6" s="45" t="s">
        <v>46</v>
      </c>
      <c r="Z6" s="7"/>
      <c r="AA6" s="7"/>
      <c r="AB6" s="7"/>
      <c r="AC6" s="7"/>
      <c r="AD6" s="7"/>
      <c r="AE6" s="7"/>
      <c r="AF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50"/>
      <c r="BJ6" s="50"/>
      <c r="BK6" s="50"/>
      <c r="BQ6" s="7"/>
    </row>
    <row r="7" spans="1:25" ht="12.75" customHeight="1">
      <c r="A7" s="19"/>
      <c r="B7" s="126"/>
      <c r="C7" s="72"/>
      <c r="D7" s="72"/>
      <c r="E7" s="72"/>
      <c r="F7" s="72"/>
      <c r="G7" s="72"/>
      <c r="H7" s="104" t="s">
        <v>71</v>
      </c>
      <c r="I7" s="72"/>
      <c r="J7" s="72"/>
      <c r="K7" s="72"/>
      <c r="L7" s="72"/>
      <c r="M7" s="72"/>
      <c r="N7" s="73"/>
      <c r="Y7" s="45" t="s">
        <v>47</v>
      </c>
    </row>
    <row r="8" spans="2:14" ht="7.5" customHeight="1">
      <c r="B8" s="126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</row>
    <row r="9" spans="2:14" ht="12.75" customHeight="1">
      <c r="B9" s="126"/>
      <c r="C9" s="72" t="s">
        <v>127</v>
      </c>
      <c r="D9" s="72"/>
      <c r="E9" s="72"/>
      <c r="F9" s="72"/>
      <c r="G9" s="72"/>
      <c r="H9" s="104"/>
      <c r="I9" s="72"/>
      <c r="J9" s="72"/>
      <c r="K9" s="72"/>
      <c r="L9" s="72"/>
      <c r="M9" s="72"/>
      <c r="N9" s="73"/>
    </row>
    <row r="10" spans="1:30" ht="12.75" customHeight="1">
      <c r="A10" s="19"/>
      <c r="B10" s="126"/>
      <c r="C10" s="72" t="s">
        <v>124</v>
      </c>
      <c r="D10" s="72"/>
      <c r="E10" s="72"/>
      <c r="F10" s="72"/>
      <c r="G10" s="72"/>
      <c r="H10" s="104"/>
      <c r="I10" s="72"/>
      <c r="J10" s="72"/>
      <c r="K10" s="72"/>
      <c r="L10" s="72"/>
      <c r="M10" s="72"/>
      <c r="N10" s="73"/>
      <c r="Y10" s="54" t="s">
        <v>54</v>
      </c>
      <c r="AA10" s="1">
        <v>1</v>
      </c>
      <c r="AB10" s="12">
        <f aca="true" t="shared" si="0" ref="AB10:AB28">REPT(AD10,AC10)</f>
      </c>
      <c r="AC10" s="13">
        <f>COUNTIF(AC11,"=0")</f>
        <v>0</v>
      </c>
      <c r="AD10" s="12" t="s">
        <v>126</v>
      </c>
    </row>
    <row r="11" spans="1:70" ht="3.75" customHeight="1">
      <c r="A11" s="19"/>
      <c r="B11" s="126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  <c r="O11" s="53"/>
      <c r="P11" s="53"/>
      <c r="Q11" s="53"/>
      <c r="R11" s="53"/>
      <c r="S11" s="53"/>
      <c r="T11" s="53"/>
      <c r="U11" s="53"/>
      <c r="V11" s="53"/>
      <c r="X11" s="53">
        <v>5</v>
      </c>
      <c r="Y11" s="54" t="s">
        <v>0</v>
      </c>
      <c r="Z11" s="15"/>
      <c r="AA11" s="1">
        <v>2</v>
      </c>
      <c r="AB11" s="12" t="str">
        <f t="shared" si="0"/>
        <v>ПРОСЬБА ОБЯЗАТЕЛЬНО УКАЗАТЬ В АНКЕТЕ: </v>
      </c>
      <c r="AC11" s="13">
        <f>SIGN(COUNTIF(AC13:AC28,"&gt;0"))</f>
        <v>1</v>
      </c>
      <c r="AD11" s="12" t="s">
        <v>38</v>
      </c>
      <c r="AJ11" s="6"/>
      <c r="BR11" s="1"/>
    </row>
    <row r="12" spans="1:70" ht="12.75" customHeight="1">
      <c r="A12" s="19"/>
      <c r="B12" s="126"/>
      <c r="C12" s="114"/>
      <c r="D12" s="72"/>
      <c r="E12" s="114"/>
      <c r="F12" s="72"/>
      <c r="G12" s="114"/>
      <c r="H12" s="72"/>
      <c r="I12" s="114"/>
      <c r="J12" s="72"/>
      <c r="K12" s="114"/>
      <c r="L12" s="72"/>
      <c r="M12" s="114"/>
      <c r="N12" s="73"/>
      <c r="X12" s="53">
        <v>30</v>
      </c>
      <c r="Y12" s="54" t="s">
        <v>43</v>
      </c>
      <c r="AA12" s="1">
        <v>3</v>
      </c>
      <c r="AB12" s="12">
        <f t="shared" si="0"/>
      </c>
      <c r="AC12" s="13">
        <f>SIGN(COUNTIF(AC13:AC18,"&gt;0"))</f>
        <v>0</v>
      </c>
      <c r="AD12" s="41" t="s">
        <v>49</v>
      </c>
      <c r="AJ12" s="6"/>
      <c r="BR12" s="1"/>
    </row>
    <row r="13" spans="1:70" ht="7.5" customHeight="1">
      <c r="A13" s="19"/>
      <c r="B13" s="126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  <c r="X13" s="53">
        <v>43</v>
      </c>
      <c r="Y13" s="54" t="s">
        <v>110</v>
      </c>
      <c r="AA13" s="1">
        <v>4</v>
      </c>
      <c r="AB13" s="12">
        <f t="shared" si="0"/>
      </c>
      <c r="AC13" s="39">
        <f>AB46-AB45</f>
        <v>0</v>
      </c>
      <c r="AD13" s="12" t="str">
        <f aca="true" t="shared" si="1" ref="AD13:AD18">CONCATENATE(AE13,AF13)</f>
        <v>Название компании?, </v>
      </c>
      <c r="AE13" s="41" t="str">
        <f>I22</f>
        <v>Название компании?</v>
      </c>
      <c r="AF13" s="12" t="s">
        <v>42</v>
      </c>
      <c r="AJ13" s="6"/>
      <c r="BR13" s="1"/>
    </row>
    <row r="14" spans="1:70" ht="12.75" customHeight="1">
      <c r="A14" s="19"/>
      <c r="B14" s="126"/>
      <c r="C14" s="65" t="s">
        <v>40</v>
      </c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73"/>
      <c r="X14" s="53">
        <v>44</v>
      </c>
      <c r="Y14" s="54" t="s">
        <v>111</v>
      </c>
      <c r="AA14" s="1">
        <v>5</v>
      </c>
      <c r="AB14" s="12">
        <f t="shared" si="0"/>
      </c>
      <c r="AC14" s="39">
        <f>AC46-AC45</f>
        <v>0</v>
      </c>
      <c r="AD14" s="12" t="str">
        <f t="shared" si="1"/>
        <v>Название компании?, </v>
      </c>
      <c r="AE14" s="41" t="str">
        <f>K22</f>
        <v>Название компании?</v>
      </c>
      <c r="AF14" s="12" t="s">
        <v>42</v>
      </c>
      <c r="BR14" s="1"/>
    </row>
    <row r="15" spans="1:70" ht="1.5" customHeight="1">
      <c r="A15" s="19"/>
      <c r="B15" s="126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73"/>
      <c r="X15" s="53">
        <v>54</v>
      </c>
      <c r="Y15" s="54" t="s">
        <v>121</v>
      </c>
      <c r="AA15" s="1">
        <v>6</v>
      </c>
      <c r="AB15" s="12">
        <f t="shared" si="0"/>
      </c>
      <c r="AC15" s="39">
        <f>AD46-AD45</f>
        <v>0</v>
      </c>
      <c r="AD15" s="12" t="str">
        <f t="shared" si="1"/>
        <v>Название компании?, </v>
      </c>
      <c r="AE15" s="41" t="str">
        <f>M22</f>
        <v>Название компании?</v>
      </c>
      <c r="AF15" s="12" t="s">
        <v>42</v>
      </c>
      <c r="BR15" s="1"/>
    </row>
    <row r="16" spans="1:70" ht="12.75" customHeight="1">
      <c r="A16" s="19"/>
      <c r="B16" s="126"/>
      <c r="C16" s="51" t="s">
        <v>54</v>
      </c>
      <c r="D16" s="72" t="s">
        <v>39</v>
      </c>
      <c r="E16" s="160" t="s">
        <v>41</v>
      </c>
      <c r="F16" s="160"/>
      <c r="G16" s="160"/>
      <c r="H16" s="160"/>
      <c r="I16" s="160"/>
      <c r="J16" s="160"/>
      <c r="K16" s="160"/>
      <c r="L16" s="160"/>
      <c r="M16" s="161"/>
      <c r="N16" s="73"/>
      <c r="X16" s="53">
        <v>14</v>
      </c>
      <c r="Y16" s="54" t="s">
        <v>1</v>
      </c>
      <c r="AA16" s="1">
        <v>7</v>
      </c>
      <c r="AB16" s="12">
        <f t="shared" si="0"/>
      </c>
      <c r="AC16" s="42">
        <f>AB82-AB81</f>
        <v>0</v>
      </c>
      <c r="AD16" s="43" t="str">
        <f t="shared" si="1"/>
        <v>Название компании?, </v>
      </c>
      <c r="AE16" s="44" t="str">
        <f>I76</f>
        <v>Название компании?</v>
      </c>
      <c r="AF16" s="43" t="s">
        <v>42</v>
      </c>
      <c r="BR16" s="1"/>
    </row>
    <row r="17" spans="1:70" ht="3.75" customHeight="1">
      <c r="A17" s="19"/>
      <c r="B17" s="126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73"/>
      <c r="X17" s="53">
        <v>21</v>
      </c>
      <c r="Y17" s="54" t="s">
        <v>83</v>
      </c>
      <c r="AA17" s="1">
        <v>8</v>
      </c>
      <c r="AB17" s="12">
        <f t="shared" si="0"/>
      </c>
      <c r="AC17" s="42">
        <f>AC82-AC81</f>
        <v>0</v>
      </c>
      <c r="AD17" s="43" t="str">
        <f t="shared" si="1"/>
        <v>Название компании?, </v>
      </c>
      <c r="AE17" s="44" t="str">
        <f>K76</f>
        <v>Название компании?</v>
      </c>
      <c r="AF17" s="43" t="s">
        <v>42</v>
      </c>
      <c r="AJ17" s="6"/>
      <c r="BR17" s="1"/>
    </row>
    <row r="18" spans="1:70" ht="12.75" customHeight="1">
      <c r="A18" s="19"/>
      <c r="B18" s="126"/>
      <c r="C18" s="51" t="s">
        <v>54</v>
      </c>
      <c r="D18" s="72" t="s">
        <v>39</v>
      </c>
      <c r="E18" s="160" t="s">
        <v>41</v>
      </c>
      <c r="F18" s="160"/>
      <c r="G18" s="160"/>
      <c r="H18" s="160"/>
      <c r="I18" s="160"/>
      <c r="J18" s="160"/>
      <c r="K18" s="160"/>
      <c r="L18" s="160"/>
      <c r="M18" s="161"/>
      <c r="N18" s="73"/>
      <c r="X18" s="53">
        <v>2</v>
      </c>
      <c r="Y18" s="54" t="s">
        <v>2</v>
      </c>
      <c r="AA18" s="1">
        <v>9</v>
      </c>
      <c r="AB18" s="12">
        <f t="shared" si="0"/>
      </c>
      <c r="AC18" s="42">
        <f>AD82-AD81</f>
        <v>0</v>
      </c>
      <c r="AD18" s="43" t="str">
        <f t="shared" si="1"/>
        <v>Название компании?, </v>
      </c>
      <c r="AE18" s="44" t="str">
        <f>M76</f>
        <v>Название компании?</v>
      </c>
      <c r="AF18" s="43" t="s">
        <v>42</v>
      </c>
      <c r="AJ18" s="6"/>
      <c r="BR18" s="1"/>
    </row>
    <row r="19" spans="1:70" ht="3.75" customHeight="1">
      <c r="A19" s="19"/>
      <c r="B19" s="126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3"/>
      <c r="N19" s="73"/>
      <c r="X19" s="53">
        <v>13</v>
      </c>
      <c r="Y19" s="54" t="s">
        <v>3</v>
      </c>
      <c r="AA19" s="1">
        <v>10</v>
      </c>
      <c r="AB19" s="12" t="str">
        <f t="shared" si="0"/>
        <v>В разделе 2: Не более трех компаний, в которых у Вас есть желание работать, Ваш статус сотрудника по отношению к этим компаниям, не более 6-ти факторов привлекательности компаний. </v>
      </c>
      <c r="AC19" s="16">
        <f>AB45*AC45*AD45</f>
        <v>1</v>
      </c>
      <c r="AD19" s="12" t="s">
        <v>93</v>
      </c>
      <c r="AJ19" s="6"/>
      <c r="BR19" s="1"/>
    </row>
    <row r="20" spans="1:70" ht="12.75" customHeight="1">
      <c r="A20" s="19"/>
      <c r="B20" s="126"/>
      <c r="C20" s="62" t="s">
        <v>54</v>
      </c>
      <c r="D20" s="74" t="s">
        <v>39</v>
      </c>
      <c r="E20" s="162" t="s">
        <v>41</v>
      </c>
      <c r="F20" s="162"/>
      <c r="G20" s="162"/>
      <c r="H20" s="162"/>
      <c r="I20" s="162"/>
      <c r="J20" s="162"/>
      <c r="K20" s="162"/>
      <c r="L20" s="162"/>
      <c r="M20" s="163"/>
      <c r="N20" s="73"/>
      <c r="X20" s="53">
        <v>53</v>
      </c>
      <c r="Y20" s="112" t="s">
        <v>120</v>
      </c>
      <c r="AA20" s="1">
        <v>11</v>
      </c>
      <c r="AB20" s="12">
        <f t="shared" si="0"/>
      </c>
      <c r="AC20" s="14">
        <f>SIGN(COUNTIF(AC21:AC23,"&gt;0"))</f>
        <v>0</v>
      </c>
      <c r="AD20" s="12" t="s">
        <v>92</v>
      </c>
      <c r="AJ20" s="6"/>
      <c r="BR20" s="1"/>
    </row>
    <row r="21" spans="1:70" ht="12.75" customHeight="1">
      <c r="A21" s="19"/>
      <c r="B21" s="126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X21" s="53">
        <v>34</v>
      </c>
      <c r="Y21" s="54" t="s">
        <v>123</v>
      </c>
      <c r="AA21" s="1">
        <v>12</v>
      </c>
      <c r="AB21" s="12">
        <f t="shared" si="0"/>
      </c>
      <c r="AC21" s="14">
        <f>COUNTIF(AB48,0)*(1-AB45)</f>
        <v>0</v>
      </c>
      <c r="AD21" s="12" t="str">
        <f>CONCATENATE(AE21,AF21)</f>
        <v>Название компании?, </v>
      </c>
      <c r="AE21" s="12" t="str">
        <f>I22</f>
        <v>Название компании?</v>
      </c>
      <c r="AF21" s="12" t="s">
        <v>42</v>
      </c>
      <c r="AJ21" s="6"/>
      <c r="BR21" s="1"/>
    </row>
    <row r="22" spans="1:36" ht="12.75" customHeight="1">
      <c r="A22" s="19"/>
      <c r="B22" s="126"/>
      <c r="C22" s="136" t="s">
        <v>72</v>
      </c>
      <c r="D22" s="137"/>
      <c r="E22" s="137"/>
      <c r="F22" s="137"/>
      <c r="G22" s="137"/>
      <c r="H22" s="86"/>
      <c r="I22" s="164" t="s">
        <v>54</v>
      </c>
      <c r="J22" s="86"/>
      <c r="K22" s="164" t="s">
        <v>54</v>
      </c>
      <c r="L22" s="86"/>
      <c r="M22" s="164" t="s">
        <v>54</v>
      </c>
      <c r="N22" s="73"/>
      <c r="X22" s="53">
        <v>1</v>
      </c>
      <c r="Y22" s="54" t="s">
        <v>4</v>
      </c>
      <c r="AA22" s="1">
        <v>13</v>
      </c>
      <c r="AB22" s="12">
        <f t="shared" si="0"/>
      </c>
      <c r="AC22" s="14">
        <f>COUNTIF(AC48,0)*(1-AC45)</f>
        <v>0</v>
      </c>
      <c r="AD22" s="12" t="str">
        <f>CONCATENATE(AE22,AF22)</f>
        <v>Название компании?, </v>
      </c>
      <c r="AE22" s="12" t="str">
        <f>K22</f>
        <v>Название компании?</v>
      </c>
      <c r="AF22" s="12" t="s">
        <v>42</v>
      </c>
      <c r="AJ22" s="6"/>
    </row>
    <row r="23" spans="1:36" ht="12.75" customHeight="1">
      <c r="A23" s="19"/>
      <c r="B23" s="126"/>
      <c r="C23" s="138"/>
      <c r="D23" s="139"/>
      <c r="E23" s="139"/>
      <c r="F23" s="139"/>
      <c r="G23" s="139"/>
      <c r="H23" s="84"/>
      <c r="I23" s="165"/>
      <c r="J23" s="84"/>
      <c r="K23" s="165"/>
      <c r="L23" s="84"/>
      <c r="M23" s="165"/>
      <c r="N23" s="105"/>
      <c r="X23" s="53">
        <v>7</v>
      </c>
      <c r="Y23" s="54" t="s">
        <v>5</v>
      </c>
      <c r="AA23" s="1">
        <v>14</v>
      </c>
      <c r="AB23" s="12">
        <f t="shared" si="0"/>
      </c>
      <c r="AC23" s="14">
        <f>COUNTIF(AD48,0)*(1-AD45)</f>
        <v>0</v>
      </c>
      <c r="AD23" s="12" t="str">
        <f>CONCATENATE(AE23,AF23)</f>
        <v>Название компании?, </v>
      </c>
      <c r="AE23" s="12" t="str">
        <f>M22</f>
        <v>Название компании?</v>
      </c>
      <c r="AF23" s="12" t="s">
        <v>42</v>
      </c>
      <c r="AJ23" s="6"/>
    </row>
    <row r="24" spans="1:36" ht="1.5" customHeight="1">
      <c r="A24" s="19"/>
      <c r="B24" s="126"/>
      <c r="C24" s="68"/>
      <c r="D24" s="69"/>
      <c r="E24" s="69"/>
      <c r="F24" s="69"/>
      <c r="G24" s="69"/>
      <c r="H24" s="84"/>
      <c r="I24" s="85"/>
      <c r="J24" s="84"/>
      <c r="K24" s="85"/>
      <c r="L24" s="84"/>
      <c r="M24" s="85"/>
      <c r="N24" s="105"/>
      <c r="X24" s="53">
        <v>39</v>
      </c>
      <c r="Y24" s="54" t="s">
        <v>6</v>
      </c>
      <c r="AA24" s="1">
        <v>15</v>
      </c>
      <c r="AB24" s="12">
        <f t="shared" si="0"/>
      </c>
      <c r="AC24" s="35">
        <f>SIGN(COUNTIF(AC25:AC27,"&gt;0"))</f>
        <v>0</v>
      </c>
      <c r="AD24" s="30" t="s">
        <v>94</v>
      </c>
      <c r="AF24" s="9"/>
      <c r="AJ24" s="6"/>
    </row>
    <row r="25" spans="1:36" ht="12.75" customHeight="1">
      <c r="A25" s="19"/>
      <c r="B25" s="126"/>
      <c r="C25" s="155" t="s">
        <v>132</v>
      </c>
      <c r="D25" s="156"/>
      <c r="E25" s="156"/>
      <c r="F25" s="156"/>
      <c r="G25" s="156"/>
      <c r="H25" s="87"/>
      <c r="I25" s="157" t="s">
        <v>48</v>
      </c>
      <c r="J25" s="89"/>
      <c r="K25" s="157" t="s">
        <v>48</v>
      </c>
      <c r="L25" s="89"/>
      <c r="M25" s="157" t="s">
        <v>48</v>
      </c>
      <c r="N25" s="105"/>
      <c r="X25" s="53">
        <v>20</v>
      </c>
      <c r="Y25" s="54" t="s">
        <v>98</v>
      </c>
      <c r="AA25" s="1">
        <v>16</v>
      </c>
      <c r="AB25" s="12">
        <f t="shared" si="0"/>
      </c>
      <c r="AC25" s="36">
        <f>COUNTIF(AB84,0)*(1-AB81)</f>
        <v>0</v>
      </c>
      <c r="AD25" s="30" t="str">
        <f>CONCATENATE(AE25,AF25)</f>
        <v>Название компании?, </v>
      </c>
      <c r="AE25" s="30" t="str">
        <f>I76</f>
        <v>Название компании?</v>
      </c>
      <c r="AF25" s="30" t="s">
        <v>42</v>
      </c>
      <c r="AJ25" s="6"/>
    </row>
    <row r="26" spans="1:36" ht="12.75" customHeight="1">
      <c r="A26" s="19"/>
      <c r="B26" s="126"/>
      <c r="C26" s="155"/>
      <c r="D26" s="156"/>
      <c r="E26" s="156"/>
      <c r="F26" s="156"/>
      <c r="G26" s="156"/>
      <c r="H26" s="87"/>
      <c r="I26" s="158"/>
      <c r="J26" s="89"/>
      <c r="K26" s="158"/>
      <c r="L26" s="89"/>
      <c r="M26" s="158"/>
      <c r="N26" s="105"/>
      <c r="X26" s="53">
        <v>45</v>
      </c>
      <c r="Y26" s="54" t="s">
        <v>112</v>
      </c>
      <c r="AA26" s="1">
        <v>17</v>
      </c>
      <c r="AB26" s="12">
        <f t="shared" si="0"/>
      </c>
      <c r="AC26" s="36">
        <f>COUNTIF(AC84,0)*(1-AC81)</f>
        <v>0</v>
      </c>
      <c r="AD26" s="30" t="str">
        <f>CONCATENATE(AE26,AF26)</f>
        <v>Название компании?, </v>
      </c>
      <c r="AE26" s="30" t="str">
        <f>K76</f>
        <v>Название компании?</v>
      </c>
      <c r="AF26" s="30" t="s">
        <v>42</v>
      </c>
      <c r="AJ26" s="6"/>
    </row>
    <row r="27" spans="1:36" ht="1.5" customHeight="1">
      <c r="A27" s="19"/>
      <c r="B27" s="126"/>
      <c r="C27" s="77"/>
      <c r="D27" s="78"/>
      <c r="E27" s="78"/>
      <c r="F27" s="78"/>
      <c r="G27" s="78"/>
      <c r="H27" s="78"/>
      <c r="I27" s="79"/>
      <c r="J27" s="78"/>
      <c r="K27" s="79"/>
      <c r="L27" s="78"/>
      <c r="M27" s="79"/>
      <c r="N27" s="105"/>
      <c r="X27" s="53">
        <v>28</v>
      </c>
      <c r="Y27" s="54" t="s">
        <v>7</v>
      </c>
      <c r="AA27" s="1">
        <v>18</v>
      </c>
      <c r="AB27" s="12">
        <f t="shared" si="0"/>
      </c>
      <c r="AC27" s="36">
        <f>COUNTIF(AD84,0)*(1-AD81)</f>
        <v>0</v>
      </c>
      <c r="AD27" s="30" t="str">
        <f>CONCATENATE(AE27,AF27)</f>
        <v>Название компании?, </v>
      </c>
      <c r="AE27" s="30" t="str">
        <f>M76</f>
        <v>Название компании?</v>
      </c>
      <c r="AF27" s="30" t="s">
        <v>42</v>
      </c>
      <c r="AG27" s="5"/>
      <c r="AJ27" s="6"/>
    </row>
    <row r="28" spans="1:36" ht="12.75" customHeight="1">
      <c r="A28" s="19"/>
      <c r="B28" s="126"/>
      <c r="C28" s="128" t="s">
        <v>66</v>
      </c>
      <c r="D28" s="129"/>
      <c r="E28" s="129"/>
      <c r="F28" s="129"/>
      <c r="G28" s="130"/>
      <c r="H28" s="78"/>
      <c r="I28" s="134"/>
      <c r="J28" s="82"/>
      <c r="K28" s="134"/>
      <c r="L28" s="82"/>
      <c r="M28" s="134"/>
      <c r="N28" s="105"/>
      <c r="W28" s="53"/>
      <c r="X28" s="53">
        <v>15</v>
      </c>
      <c r="Y28" s="54" t="s">
        <v>8</v>
      </c>
      <c r="AA28" s="1">
        <v>19</v>
      </c>
      <c r="AB28" s="58" t="str">
        <f t="shared" si="0"/>
        <v>В разделе 4: Не более трех источников информации о компаниях. </v>
      </c>
      <c r="AC28" s="59">
        <f>COUNTIF(AC117,"&gt;10")</f>
        <v>1</v>
      </c>
      <c r="AD28" s="58" t="s">
        <v>55</v>
      </c>
      <c r="AF28" s="9"/>
      <c r="AG28" s="5"/>
      <c r="AJ28" s="6"/>
    </row>
    <row r="29" spans="1:63" ht="12.75" customHeight="1">
      <c r="A29" s="19"/>
      <c r="B29" s="126"/>
      <c r="C29" s="131"/>
      <c r="D29" s="132"/>
      <c r="E29" s="132"/>
      <c r="F29" s="132"/>
      <c r="G29" s="133"/>
      <c r="H29" s="78"/>
      <c r="I29" s="135"/>
      <c r="J29" s="82"/>
      <c r="K29" s="135"/>
      <c r="L29" s="82"/>
      <c r="M29" s="135"/>
      <c r="N29" s="105"/>
      <c r="X29" s="53">
        <v>10</v>
      </c>
      <c r="Y29" s="54" t="s">
        <v>9</v>
      </c>
      <c r="AA29" s="1">
        <v>20</v>
      </c>
      <c r="AB29" s="8" t="s">
        <v>37</v>
      </c>
      <c r="AC29" s="8"/>
      <c r="AD29" s="1" t="s">
        <v>36</v>
      </c>
      <c r="AE29" s="9"/>
      <c r="AF29" s="9"/>
      <c r="BI29" s="1"/>
      <c r="BJ29" s="1"/>
      <c r="BK29" s="1"/>
    </row>
    <row r="30" spans="1:63" ht="1.5" customHeight="1">
      <c r="A30" s="19"/>
      <c r="B30" s="126"/>
      <c r="C30" s="80"/>
      <c r="D30" s="81"/>
      <c r="E30" s="81"/>
      <c r="F30" s="81"/>
      <c r="G30" s="81"/>
      <c r="H30" s="82"/>
      <c r="I30" s="83"/>
      <c r="J30" s="82"/>
      <c r="K30" s="83"/>
      <c r="L30" s="82"/>
      <c r="M30" s="83"/>
      <c r="N30" s="106"/>
      <c r="X30" s="53">
        <v>46</v>
      </c>
      <c r="Y30" s="54" t="s">
        <v>113</v>
      </c>
      <c r="AA30" s="1">
        <v>21</v>
      </c>
      <c r="AB30" s="12">
        <f aca="true" t="shared" si="2" ref="AB30:AB41">REPT(AD30,AC30)</f>
      </c>
      <c r="AC30" s="13">
        <f>SIGN(COUNTIF(AC31:AC41,"&gt;0"))</f>
        <v>0</v>
      </c>
      <c r="AD30" s="12" t="s">
        <v>50</v>
      </c>
      <c r="AE30" s="9"/>
      <c r="BI30" s="1"/>
      <c r="BJ30" s="1"/>
      <c r="BK30" s="1"/>
    </row>
    <row r="31" spans="1:63" ht="12.75" customHeight="1">
      <c r="A31" s="19"/>
      <c r="B31" s="126"/>
      <c r="C31" s="128" t="s">
        <v>67</v>
      </c>
      <c r="D31" s="129"/>
      <c r="E31" s="129"/>
      <c r="F31" s="129"/>
      <c r="G31" s="130"/>
      <c r="H31" s="78"/>
      <c r="I31" s="134"/>
      <c r="J31" s="82"/>
      <c r="K31" s="134"/>
      <c r="L31" s="82"/>
      <c r="M31" s="134"/>
      <c r="N31" s="106"/>
      <c r="X31" s="53">
        <v>24</v>
      </c>
      <c r="Y31" s="54" t="s">
        <v>10</v>
      </c>
      <c r="AA31" s="1">
        <v>22</v>
      </c>
      <c r="AB31" s="12">
        <f t="shared" si="2"/>
      </c>
      <c r="AC31" s="16">
        <f>SIGN(SUM(AB45:AD45))*(1-AC19)</f>
        <v>0</v>
      </c>
      <c r="AD31" s="12" t="s">
        <v>51</v>
      </c>
      <c r="AE31" s="9"/>
      <c r="BI31" s="1"/>
      <c r="BJ31" s="1"/>
      <c r="BK31" s="1"/>
    </row>
    <row r="32" spans="1:63" ht="12.75" customHeight="1">
      <c r="A32" s="19"/>
      <c r="B32" s="126"/>
      <c r="C32" s="131"/>
      <c r="D32" s="132"/>
      <c r="E32" s="132"/>
      <c r="F32" s="132"/>
      <c r="G32" s="133"/>
      <c r="H32" s="78"/>
      <c r="I32" s="135"/>
      <c r="J32" s="82"/>
      <c r="K32" s="135"/>
      <c r="L32" s="82"/>
      <c r="M32" s="135"/>
      <c r="N32" s="106"/>
      <c r="X32" s="53">
        <v>18</v>
      </c>
      <c r="Y32" s="54" t="s">
        <v>31</v>
      </c>
      <c r="AA32" s="1">
        <v>23</v>
      </c>
      <c r="AB32" s="12">
        <f t="shared" si="2"/>
      </c>
      <c r="AC32" s="14">
        <f>SIGN(COUNTIF(AC33:AC35,"&gt;0"))</f>
        <v>0</v>
      </c>
      <c r="AD32" s="12" t="s">
        <v>95</v>
      </c>
      <c r="AE32" s="9"/>
      <c r="BI32" s="1"/>
      <c r="BJ32" s="1"/>
      <c r="BK32" s="1"/>
    </row>
    <row r="33" spans="1:32" ht="1.5" customHeight="1">
      <c r="A33" s="19"/>
      <c r="B33" s="126"/>
      <c r="C33" s="80"/>
      <c r="D33" s="81"/>
      <c r="E33" s="81"/>
      <c r="F33" s="81"/>
      <c r="G33" s="81"/>
      <c r="H33" s="82"/>
      <c r="I33" s="83"/>
      <c r="J33" s="82"/>
      <c r="K33" s="83"/>
      <c r="L33" s="82"/>
      <c r="M33" s="83"/>
      <c r="N33" s="106"/>
      <c r="X33" s="53">
        <v>35</v>
      </c>
      <c r="Y33" s="54" t="s">
        <v>104</v>
      </c>
      <c r="AA33" s="1">
        <v>24</v>
      </c>
      <c r="AB33" s="12">
        <f t="shared" si="2"/>
      </c>
      <c r="AC33" s="14">
        <f>AB49*SIGN(AB48)*(1-AB45)</f>
        <v>0</v>
      </c>
      <c r="AD33" s="12" t="str">
        <f>CONCATENATE(AE33,AF33)</f>
        <v>Название компании?, </v>
      </c>
      <c r="AE33" s="12" t="str">
        <f>I22</f>
        <v>Название компании?</v>
      </c>
      <c r="AF33" s="12" t="s">
        <v>42</v>
      </c>
    </row>
    <row r="34" spans="1:73" ht="12.75" customHeight="1">
      <c r="A34" s="19"/>
      <c r="B34" s="126"/>
      <c r="C34" s="128" t="s">
        <v>68</v>
      </c>
      <c r="D34" s="129"/>
      <c r="E34" s="129"/>
      <c r="F34" s="129"/>
      <c r="G34" s="130"/>
      <c r="H34" s="78"/>
      <c r="I34" s="134"/>
      <c r="J34" s="82"/>
      <c r="K34" s="134"/>
      <c r="L34" s="82"/>
      <c r="M34" s="134"/>
      <c r="N34" s="106"/>
      <c r="X34" s="53">
        <v>47</v>
      </c>
      <c r="Y34" s="54" t="s">
        <v>114</v>
      </c>
      <c r="AA34" s="1">
        <v>25</v>
      </c>
      <c r="AB34" s="12">
        <f t="shared" si="2"/>
      </c>
      <c r="AC34" s="14">
        <f>AC49*SIGN(AC48)*(1-AC45)</f>
        <v>0</v>
      </c>
      <c r="AD34" s="12" t="str">
        <f>CONCATENATE(AE34,AF34)</f>
        <v>Название компании?, </v>
      </c>
      <c r="AE34" s="12" t="str">
        <f>K22</f>
        <v>Название компании?</v>
      </c>
      <c r="AF34" s="12" t="s">
        <v>42</v>
      </c>
      <c r="BR34" s="1"/>
      <c r="BS34" s="1"/>
      <c r="BT34" s="1"/>
      <c r="BU34" s="1"/>
    </row>
    <row r="35" spans="1:73" ht="12.75" customHeight="1">
      <c r="A35" s="19"/>
      <c r="B35" s="126"/>
      <c r="C35" s="131"/>
      <c r="D35" s="132"/>
      <c r="E35" s="132"/>
      <c r="F35" s="132"/>
      <c r="G35" s="133"/>
      <c r="H35" s="78"/>
      <c r="I35" s="135"/>
      <c r="J35" s="82"/>
      <c r="K35" s="135"/>
      <c r="L35" s="82"/>
      <c r="M35" s="135"/>
      <c r="N35" s="106"/>
      <c r="X35" s="53">
        <v>36</v>
      </c>
      <c r="Y35" s="54" t="s">
        <v>105</v>
      </c>
      <c r="AA35" s="1">
        <v>26</v>
      </c>
      <c r="AB35" s="12">
        <f t="shared" si="2"/>
      </c>
      <c r="AC35" s="14">
        <f>AD49*SIGN(AD48)*(1-AD45)</f>
        <v>0</v>
      </c>
      <c r="AD35" s="12" t="str">
        <f>CONCATENATE(AE35,AF35)</f>
        <v>Название компании?, </v>
      </c>
      <c r="AE35" s="12" t="str">
        <f>M22</f>
        <v>Название компании?</v>
      </c>
      <c r="AF35" s="12" t="s">
        <v>42</v>
      </c>
      <c r="BR35" s="1"/>
      <c r="BS35" s="1"/>
      <c r="BT35" s="1"/>
      <c r="BU35" s="1"/>
    </row>
    <row r="36" spans="1:73" ht="1.5" customHeight="1">
      <c r="A36" s="19"/>
      <c r="B36" s="126"/>
      <c r="C36" s="80"/>
      <c r="D36" s="81"/>
      <c r="E36" s="81"/>
      <c r="F36" s="81"/>
      <c r="G36" s="81"/>
      <c r="H36" s="82"/>
      <c r="I36" s="83"/>
      <c r="J36" s="82"/>
      <c r="K36" s="83"/>
      <c r="L36" s="82"/>
      <c r="M36" s="83"/>
      <c r="N36" s="106"/>
      <c r="X36" s="53">
        <v>4</v>
      </c>
      <c r="Y36" s="54" t="s">
        <v>33</v>
      </c>
      <c r="AA36" s="1">
        <v>27</v>
      </c>
      <c r="AB36" s="12">
        <f t="shared" si="2"/>
      </c>
      <c r="AC36" s="34">
        <f>COUNTIF(AC117,"&gt;8")*(1-AC28)</f>
        <v>0</v>
      </c>
      <c r="AD36" s="33" t="s">
        <v>52</v>
      </c>
      <c r="AE36" s="9"/>
      <c r="BR36" s="1"/>
      <c r="BS36" s="1"/>
      <c r="BT36" s="1"/>
      <c r="BU36" s="1"/>
    </row>
    <row r="37" spans="1:73" ht="12.75" customHeight="1">
      <c r="A37" s="19"/>
      <c r="B37" s="126"/>
      <c r="C37" s="128" t="s">
        <v>73</v>
      </c>
      <c r="D37" s="129"/>
      <c r="E37" s="129"/>
      <c r="F37" s="129"/>
      <c r="G37" s="130"/>
      <c r="H37" s="78"/>
      <c r="I37" s="134"/>
      <c r="J37" s="82"/>
      <c r="K37" s="134"/>
      <c r="L37" s="82"/>
      <c r="M37" s="134"/>
      <c r="N37" s="106"/>
      <c r="X37" s="53">
        <v>26</v>
      </c>
      <c r="Y37" s="54" t="s">
        <v>11</v>
      </c>
      <c r="AA37" s="1">
        <v>28</v>
      </c>
      <c r="AB37" s="12">
        <f t="shared" si="2"/>
      </c>
      <c r="AC37" s="32">
        <f>SIGN(SUM(AB81:AD81))*COUNTIF(AE81,"&lt;3")</f>
        <v>0</v>
      </c>
      <c r="AD37" s="30" t="s">
        <v>53</v>
      </c>
      <c r="AE37" s="9"/>
      <c r="BR37" s="1"/>
      <c r="BS37" s="1"/>
      <c r="BT37" s="1"/>
      <c r="BU37" s="1"/>
    </row>
    <row r="38" spans="1:73" ht="12.75" customHeight="1">
      <c r="A38" s="19"/>
      <c r="B38" s="126"/>
      <c r="C38" s="131"/>
      <c r="D38" s="132"/>
      <c r="E38" s="132"/>
      <c r="F38" s="132"/>
      <c r="G38" s="133"/>
      <c r="H38" s="78"/>
      <c r="I38" s="135"/>
      <c r="J38" s="82"/>
      <c r="K38" s="135"/>
      <c r="L38" s="82"/>
      <c r="M38" s="135"/>
      <c r="N38" s="106"/>
      <c r="X38" s="53">
        <v>29</v>
      </c>
      <c r="Y38" s="54" t="s">
        <v>101</v>
      </c>
      <c r="AA38" s="1">
        <v>29</v>
      </c>
      <c r="AB38" s="12">
        <f t="shared" si="2"/>
      </c>
      <c r="AC38" s="31">
        <f>SIGN(COUNTIF(AC39:AC41,"&gt;0"))</f>
        <v>0</v>
      </c>
      <c r="AD38" s="30" t="s">
        <v>96</v>
      </c>
      <c r="AE38" s="9"/>
      <c r="BR38" s="1"/>
      <c r="BS38" s="1"/>
      <c r="BT38" s="1"/>
      <c r="BU38" s="1"/>
    </row>
    <row r="39" spans="1:73" ht="1.5" customHeight="1">
      <c r="A39" s="19"/>
      <c r="B39" s="126"/>
      <c r="C39" s="80"/>
      <c r="D39" s="81"/>
      <c r="E39" s="81"/>
      <c r="F39" s="81"/>
      <c r="G39" s="81"/>
      <c r="H39" s="82"/>
      <c r="I39" s="83"/>
      <c r="J39" s="82"/>
      <c r="K39" s="83"/>
      <c r="L39" s="82"/>
      <c r="M39" s="83"/>
      <c r="N39" s="106"/>
      <c r="X39" s="53">
        <v>37</v>
      </c>
      <c r="Y39" s="54" t="s">
        <v>106</v>
      </c>
      <c r="AA39" s="1">
        <v>30</v>
      </c>
      <c r="AB39" s="12">
        <f t="shared" si="2"/>
      </c>
      <c r="AC39" s="32">
        <f>AB85*SIGN(AB84)*(1-AB81)</f>
        <v>0</v>
      </c>
      <c r="AD39" s="30" t="str">
        <f>CONCATENATE(AE39,AF39)</f>
        <v>Название компании?, </v>
      </c>
      <c r="AE39" s="30" t="str">
        <f>I76</f>
        <v>Название компании?</v>
      </c>
      <c r="AF39" s="30" t="s">
        <v>42</v>
      </c>
      <c r="BR39" s="1"/>
      <c r="BS39" s="1"/>
      <c r="BT39" s="1"/>
      <c r="BU39" s="1"/>
    </row>
    <row r="40" spans="1:73" ht="12.75" customHeight="1">
      <c r="A40" s="19"/>
      <c r="B40" s="126"/>
      <c r="C40" s="128" t="s">
        <v>75</v>
      </c>
      <c r="D40" s="129"/>
      <c r="E40" s="129"/>
      <c r="F40" s="129"/>
      <c r="G40" s="130"/>
      <c r="H40" s="78"/>
      <c r="I40" s="134"/>
      <c r="J40" s="82"/>
      <c r="K40" s="134"/>
      <c r="L40" s="82"/>
      <c r="M40" s="134" t="s">
        <v>70</v>
      </c>
      <c r="N40" s="106"/>
      <c r="X40" s="53">
        <v>48</v>
      </c>
      <c r="Y40" s="54" t="s">
        <v>115</v>
      </c>
      <c r="AA40" s="1">
        <v>31</v>
      </c>
      <c r="AB40" s="12">
        <f t="shared" si="2"/>
      </c>
      <c r="AC40" s="32">
        <f>AC85*SIGN(AC84)*(1-AC81)</f>
        <v>0</v>
      </c>
      <c r="AD40" s="30" t="str">
        <f>CONCATENATE(AE40,AF40)</f>
        <v>Название компании?, </v>
      </c>
      <c r="AE40" s="30" t="str">
        <f>K76</f>
        <v>Название компании?</v>
      </c>
      <c r="AF40" s="30" t="s">
        <v>42</v>
      </c>
      <c r="BR40" s="1"/>
      <c r="BS40" s="1"/>
      <c r="BT40" s="1"/>
      <c r="BU40" s="1"/>
    </row>
    <row r="41" spans="1:73" ht="12.75" customHeight="1">
      <c r="A41" s="19"/>
      <c r="B41" s="126"/>
      <c r="C41" s="131"/>
      <c r="D41" s="132"/>
      <c r="E41" s="132"/>
      <c r="F41" s="132"/>
      <c r="G41" s="133"/>
      <c r="H41" s="78"/>
      <c r="I41" s="135"/>
      <c r="J41" s="82"/>
      <c r="K41" s="135"/>
      <c r="L41" s="82"/>
      <c r="M41" s="135"/>
      <c r="N41" s="106"/>
      <c r="X41" s="53">
        <v>27</v>
      </c>
      <c r="Y41" s="54" t="s">
        <v>100</v>
      </c>
      <c r="AA41" s="1">
        <v>32</v>
      </c>
      <c r="AB41" s="12">
        <f t="shared" si="2"/>
      </c>
      <c r="AC41" s="32">
        <f>AD85*SIGN(AD84)*(1-AD81)</f>
        <v>0</v>
      </c>
      <c r="AD41" s="30" t="str">
        <f>CONCATENATE(AE41,AF41)</f>
        <v>Название компании?, </v>
      </c>
      <c r="AE41" s="30" t="str">
        <f>M76</f>
        <v>Название компании?</v>
      </c>
      <c r="AF41" s="30" t="s">
        <v>42</v>
      </c>
      <c r="BR41" s="1"/>
      <c r="BS41" s="1"/>
      <c r="BT41" s="1"/>
      <c r="BU41" s="1"/>
    </row>
    <row r="42" spans="1:73" ht="1.5" customHeight="1">
      <c r="A42" s="19"/>
      <c r="B42" s="126"/>
      <c r="C42" s="80"/>
      <c r="D42" s="81"/>
      <c r="E42" s="81"/>
      <c r="F42" s="81"/>
      <c r="G42" s="81"/>
      <c r="H42" s="82"/>
      <c r="I42" s="83"/>
      <c r="J42" s="82"/>
      <c r="K42" s="83"/>
      <c r="L42" s="82"/>
      <c r="M42" s="83"/>
      <c r="N42" s="106"/>
      <c r="X42" s="53">
        <v>38</v>
      </c>
      <c r="Y42" s="54" t="s">
        <v>107</v>
      </c>
      <c r="AB42" s="61" t="str">
        <f>CONCATENATE(AB10,AB11,AB12,AB13,AB14,AB15,AB16,AB17,AB18,AB19,AB20,AB21,AB22,AB23,AB24,AB25)</f>
        <v>ПРОСЬБА ОБЯЗАТЕЛЬНО УКАЗАТЬ В АНКЕТЕ: В разделе 2: Не более трех компаний, в которых у Вас есть желание работать, Ваш статус сотрудника по отношению к этим компаниям, не более 6-ти факторов привлекательности компаний. </v>
      </c>
      <c r="BR42" s="1"/>
      <c r="BS42" s="1"/>
      <c r="BT42" s="1"/>
      <c r="BU42" s="1"/>
    </row>
    <row r="43" spans="1:73" ht="12.75" customHeight="1">
      <c r="A43" s="19"/>
      <c r="B43" s="126"/>
      <c r="C43" s="128" t="s">
        <v>74</v>
      </c>
      <c r="D43" s="129"/>
      <c r="E43" s="129"/>
      <c r="F43" s="129"/>
      <c r="G43" s="130"/>
      <c r="H43" s="78"/>
      <c r="I43" s="134"/>
      <c r="J43" s="82"/>
      <c r="K43" s="134"/>
      <c r="L43" s="82"/>
      <c r="M43" s="134"/>
      <c r="N43" s="106"/>
      <c r="X43" s="53">
        <v>16</v>
      </c>
      <c r="Y43" s="54" t="s">
        <v>97</v>
      </c>
      <c r="AB43" s="61" t="str">
        <f>CONCATENATE(AB26,AB27,AB28,AB29,AB30,AB31,AB32,AB33,AB34,AB35,AB36,AB37,AB38,AB39,AB40,AB41)</f>
        <v>В разделе 4: Не более трех источников информации о компаниях. ***************************************************************************************************************************************************************************************************************</v>
      </c>
      <c r="BR43" s="1"/>
      <c r="BS43" s="1"/>
      <c r="BT43" s="1"/>
      <c r="BU43" s="1"/>
    </row>
    <row r="44" spans="1:73" ht="12.75" customHeight="1">
      <c r="A44" s="19"/>
      <c r="B44" s="126"/>
      <c r="C44" s="131"/>
      <c r="D44" s="132"/>
      <c r="E44" s="132"/>
      <c r="F44" s="132"/>
      <c r="G44" s="133"/>
      <c r="H44" s="78"/>
      <c r="I44" s="135"/>
      <c r="J44" s="82"/>
      <c r="K44" s="135"/>
      <c r="L44" s="82"/>
      <c r="M44" s="135"/>
      <c r="N44" s="106"/>
      <c r="X44" s="53">
        <v>41</v>
      </c>
      <c r="Y44" s="54" t="s">
        <v>108</v>
      </c>
      <c r="BR44" s="1"/>
      <c r="BS44" s="1"/>
      <c r="BT44" s="1"/>
      <c r="BU44" s="1"/>
    </row>
    <row r="45" spans="1:73" ht="1.5" customHeight="1">
      <c r="A45" s="19"/>
      <c r="B45" s="126"/>
      <c r="C45" s="80"/>
      <c r="D45" s="81"/>
      <c r="E45" s="81"/>
      <c r="F45" s="81"/>
      <c r="G45" s="81"/>
      <c r="H45" s="82"/>
      <c r="I45" s="83"/>
      <c r="J45" s="82"/>
      <c r="K45" s="83"/>
      <c r="L45" s="82"/>
      <c r="M45" s="83"/>
      <c r="N45" s="106"/>
      <c r="X45" s="53">
        <v>17</v>
      </c>
      <c r="Y45" s="54" t="s">
        <v>29</v>
      </c>
      <c r="AB45" s="56">
        <f>COUNTIF(I22,"Название компании?")*AB46+(1-COUNTA(I22))+COUNTIF(I22,"0")</f>
        <v>1</v>
      </c>
      <c r="AC45" s="56">
        <f>COUNTIF(K22,"Название компании?")*AC46+(1-COUNTA(K22))+COUNTIF(K22,0)</f>
        <v>1</v>
      </c>
      <c r="AD45" s="56">
        <f>COUNTIF(M22,"Название компании?")*AD46+(1-COUNTA(M22))+COUNTIF(M22,0)</f>
        <v>1</v>
      </c>
      <c r="BR45" s="1"/>
      <c r="BS45" s="1"/>
      <c r="BT45" s="1"/>
      <c r="BU45" s="1"/>
    </row>
    <row r="46" spans="1:73" ht="12.75" customHeight="1">
      <c r="A46" s="19"/>
      <c r="B46" s="126"/>
      <c r="C46" s="128" t="s">
        <v>76</v>
      </c>
      <c r="D46" s="129"/>
      <c r="E46" s="129"/>
      <c r="F46" s="129"/>
      <c r="G46" s="130"/>
      <c r="H46" s="78"/>
      <c r="I46" s="134"/>
      <c r="J46" s="82"/>
      <c r="K46" s="134"/>
      <c r="L46" s="82"/>
      <c r="M46" s="134"/>
      <c r="N46" s="106"/>
      <c r="X46" s="53">
        <v>49</v>
      </c>
      <c r="Y46" s="111" t="s">
        <v>116</v>
      </c>
      <c r="AB46" s="56">
        <f>COUNTIF(I25,"Ваш статус сотрудника?")+(1-COUNTA(I25))</f>
        <v>1</v>
      </c>
      <c r="AC46" s="56">
        <f>COUNTIF(K25,"Ваш статус сотрудника?")+(1-COUNTA(K25))</f>
        <v>1</v>
      </c>
      <c r="AD46" s="56">
        <f>COUNTIF(M25,"Ваш статус сотрудника?")+(1-COUNTA(M25))</f>
        <v>1</v>
      </c>
      <c r="BR46" s="1"/>
      <c r="BS46" s="1"/>
      <c r="BT46" s="1"/>
      <c r="BU46" s="1"/>
    </row>
    <row r="47" spans="1:73" ht="12.75" customHeight="1">
      <c r="A47" s="19"/>
      <c r="B47" s="126"/>
      <c r="C47" s="131"/>
      <c r="D47" s="132"/>
      <c r="E47" s="132"/>
      <c r="F47" s="132"/>
      <c r="G47" s="133"/>
      <c r="H47" s="78"/>
      <c r="I47" s="135"/>
      <c r="J47" s="82"/>
      <c r="K47" s="135"/>
      <c r="L47" s="82"/>
      <c r="M47" s="135"/>
      <c r="N47" s="106"/>
      <c r="X47" s="53">
        <v>50</v>
      </c>
      <c r="Y47" s="112" t="s">
        <v>117</v>
      </c>
      <c r="AB47" s="6">
        <v>1</v>
      </c>
      <c r="AC47" s="6">
        <v>2</v>
      </c>
      <c r="AD47" s="6">
        <v>3</v>
      </c>
      <c r="BR47" s="1"/>
      <c r="BS47" s="1"/>
      <c r="BT47" s="1"/>
      <c r="BU47" s="1"/>
    </row>
    <row r="48" spans="1:73" ht="1.5" customHeight="1">
      <c r="A48" s="19"/>
      <c r="B48" s="126"/>
      <c r="C48" s="80"/>
      <c r="D48" s="81"/>
      <c r="E48" s="81"/>
      <c r="F48" s="81"/>
      <c r="G48" s="81"/>
      <c r="H48" s="82"/>
      <c r="I48" s="83"/>
      <c r="J48" s="82"/>
      <c r="K48" s="83"/>
      <c r="L48" s="82"/>
      <c r="M48" s="83"/>
      <c r="N48" s="106"/>
      <c r="X48" s="53">
        <v>3</v>
      </c>
      <c r="Y48" s="54" t="s">
        <v>12</v>
      </c>
      <c r="AB48" s="56">
        <f>COUNTIF(I28:I74,"да")</f>
        <v>0</v>
      </c>
      <c r="AC48" s="56">
        <f>COUNTIF(K28:K74,"да")</f>
        <v>0</v>
      </c>
      <c r="AD48" s="56">
        <f>COUNTIF(M28:M74,"да")</f>
        <v>0</v>
      </c>
      <c r="BR48" s="1"/>
      <c r="BS48" s="1"/>
      <c r="BT48" s="1"/>
      <c r="BU48" s="1"/>
    </row>
    <row r="49" spans="1:73" ht="12.75" customHeight="1">
      <c r="A49" s="19"/>
      <c r="B49" s="126"/>
      <c r="C49" s="128" t="s">
        <v>77</v>
      </c>
      <c r="D49" s="129"/>
      <c r="E49" s="129"/>
      <c r="F49" s="129"/>
      <c r="G49" s="130"/>
      <c r="H49" s="78"/>
      <c r="I49" s="134" t="s">
        <v>70</v>
      </c>
      <c r="J49" s="82"/>
      <c r="K49" s="134"/>
      <c r="L49" s="82"/>
      <c r="M49" s="134"/>
      <c r="N49" s="106"/>
      <c r="X49" s="53">
        <v>32</v>
      </c>
      <c r="Y49" s="54" t="s">
        <v>102</v>
      </c>
      <c r="AB49" s="56">
        <f>COUNTIF(AB48,"&lt;6")</f>
        <v>1</v>
      </c>
      <c r="AC49" s="56">
        <f>COUNTIF(AC48,"&lt;6")</f>
        <v>1</v>
      </c>
      <c r="AD49" s="56">
        <f>COUNTIF(AD48,"&lt;6")</f>
        <v>1</v>
      </c>
      <c r="BR49" s="1"/>
      <c r="BS49" s="1"/>
      <c r="BT49" s="1"/>
      <c r="BU49" s="1"/>
    </row>
    <row r="50" spans="1:73" ht="12.75" customHeight="1">
      <c r="A50" s="19"/>
      <c r="B50" s="126"/>
      <c r="C50" s="131"/>
      <c r="D50" s="132"/>
      <c r="E50" s="132"/>
      <c r="F50" s="132"/>
      <c r="G50" s="133"/>
      <c r="H50" s="78"/>
      <c r="I50" s="135"/>
      <c r="J50" s="82"/>
      <c r="K50" s="135"/>
      <c r="L50" s="82"/>
      <c r="M50" s="135"/>
      <c r="N50" s="106"/>
      <c r="X50" s="53">
        <v>33</v>
      </c>
      <c r="Y50" s="54" t="s">
        <v>103</v>
      </c>
      <c r="AB50" s="56" t="s">
        <v>65</v>
      </c>
      <c r="AC50" s="56" t="s">
        <v>65</v>
      </c>
      <c r="AD50" s="56" t="s">
        <v>65</v>
      </c>
      <c r="BR50" s="1"/>
      <c r="BS50" s="1"/>
      <c r="BT50" s="1"/>
      <c r="BU50" s="1"/>
    </row>
    <row r="51" spans="1:73" ht="1.5" customHeight="1">
      <c r="A51" s="19"/>
      <c r="B51" s="126"/>
      <c r="C51" s="80"/>
      <c r="D51" s="81"/>
      <c r="E51" s="81"/>
      <c r="F51" s="81"/>
      <c r="G51" s="81"/>
      <c r="H51" s="82"/>
      <c r="I51" s="83"/>
      <c r="J51" s="82"/>
      <c r="K51" s="83"/>
      <c r="L51" s="82"/>
      <c r="M51" s="83"/>
      <c r="N51" s="106"/>
      <c r="X51" s="53">
        <v>8</v>
      </c>
      <c r="Y51" s="54" t="s">
        <v>13</v>
      </c>
      <c r="AB51" s="56" t="str">
        <f>REPT(AB50,AB49)</f>
        <v>да</v>
      </c>
      <c r="AC51" s="56" t="str">
        <f>REPT(AC50,AC49)</f>
        <v>да</v>
      </c>
      <c r="AD51" s="56" t="str">
        <f>REPT(AD50,AD49)</f>
        <v>да</v>
      </c>
      <c r="BR51" s="1"/>
      <c r="BS51" s="1"/>
      <c r="BT51" s="1"/>
      <c r="BU51" s="1"/>
    </row>
    <row r="52" spans="1:73" ht="12.75" customHeight="1">
      <c r="A52" s="19"/>
      <c r="B52" s="126"/>
      <c r="C52" s="128" t="s">
        <v>69</v>
      </c>
      <c r="D52" s="129"/>
      <c r="E52" s="129"/>
      <c r="F52" s="129"/>
      <c r="G52" s="130"/>
      <c r="H52" s="78"/>
      <c r="I52" s="134"/>
      <c r="J52" s="82"/>
      <c r="K52" s="134"/>
      <c r="L52" s="82"/>
      <c r="M52" s="134" t="s">
        <v>70</v>
      </c>
      <c r="N52" s="106"/>
      <c r="X52" s="53">
        <v>25</v>
      </c>
      <c r="Y52" s="54" t="s">
        <v>14</v>
      </c>
      <c r="BR52" s="1"/>
      <c r="BS52" s="1"/>
      <c r="BT52" s="1"/>
      <c r="BU52" s="1"/>
    </row>
    <row r="53" spans="1:73" ht="12.75" customHeight="1">
      <c r="A53" s="19"/>
      <c r="B53" s="126"/>
      <c r="C53" s="131"/>
      <c r="D53" s="132"/>
      <c r="E53" s="132"/>
      <c r="F53" s="132"/>
      <c r="G53" s="133"/>
      <c r="H53" s="78"/>
      <c r="I53" s="135"/>
      <c r="J53" s="82"/>
      <c r="K53" s="135"/>
      <c r="L53" s="82"/>
      <c r="M53" s="135"/>
      <c r="N53" s="106"/>
      <c r="X53" s="53">
        <v>11</v>
      </c>
      <c r="Y53" s="54" t="s">
        <v>15</v>
      </c>
      <c r="BR53" s="1"/>
      <c r="BS53" s="1"/>
      <c r="BT53" s="1"/>
      <c r="BU53" s="1"/>
    </row>
    <row r="54" spans="1:25" ht="1.5" customHeight="1">
      <c r="A54" s="19"/>
      <c r="B54" s="126"/>
      <c r="C54" s="80"/>
      <c r="D54" s="81"/>
      <c r="E54" s="81"/>
      <c r="F54" s="81"/>
      <c r="G54" s="81"/>
      <c r="H54" s="82"/>
      <c r="I54" s="83"/>
      <c r="J54" s="82"/>
      <c r="K54" s="83"/>
      <c r="L54" s="82"/>
      <c r="M54" s="83"/>
      <c r="N54" s="106"/>
      <c r="X54" s="53">
        <v>51</v>
      </c>
      <c r="Y54" s="112" t="s">
        <v>118</v>
      </c>
    </row>
    <row r="55" spans="1:25" ht="12.75" customHeight="1">
      <c r="A55" s="19"/>
      <c r="B55" s="126"/>
      <c r="C55" s="128" t="s">
        <v>78</v>
      </c>
      <c r="D55" s="129"/>
      <c r="E55" s="129"/>
      <c r="F55" s="129"/>
      <c r="G55" s="130"/>
      <c r="H55" s="82"/>
      <c r="I55" s="134"/>
      <c r="J55" s="82"/>
      <c r="K55" s="134"/>
      <c r="L55" s="82"/>
      <c r="M55" s="134"/>
      <c r="N55" s="106"/>
      <c r="X55" s="53">
        <v>23</v>
      </c>
      <c r="Y55" s="54" t="s">
        <v>16</v>
      </c>
    </row>
    <row r="56" spans="1:25" ht="12.75" customHeight="1">
      <c r="A56" s="19"/>
      <c r="B56" s="126"/>
      <c r="C56" s="131"/>
      <c r="D56" s="132"/>
      <c r="E56" s="132"/>
      <c r="F56" s="132"/>
      <c r="G56" s="133"/>
      <c r="H56" s="82"/>
      <c r="I56" s="135"/>
      <c r="J56" s="82"/>
      <c r="K56" s="135"/>
      <c r="L56" s="82"/>
      <c r="M56" s="135"/>
      <c r="N56" s="106"/>
      <c r="X56" s="53">
        <v>52</v>
      </c>
      <c r="Y56" s="112" t="s">
        <v>119</v>
      </c>
    </row>
    <row r="57" spans="1:25" ht="1.5" customHeight="1">
      <c r="A57" s="19"/>
      <c r="B57" s="126"/>
      <c r="C57" s="80"/>
      <c r="D57" s="81"/>
      <c r="E57" s="81"/>
      <c r="F57" s="81"/>
      <c r="G57" s="81"/>
      <c r="H57" s="82"/>
      <c r="I57" s="83"/>
      <c r="J57" s="82"/>
      <c r="K57" s="83"/>
      <c r="L57" s="82"/>
      <c r="M57" s="83"/>
      <c r="N57" s="106"/>
      <c r="X57" s="53">
        <v>31</v>
      </c>
      <c r="Y57" s="54" t="s">
        <v>122</v>
      </c>
    </row>
    <row r="58" spans="1:25" ht="12.75" customHeight="1">
      <c r="A58" s="19"/>
      <c r="B58" s="126"/>
      <c r="C58" s="128" t="s">
        <v>84</v>
      </c>
      <c r="D58" s="129"/>
      <c r="E58" s="129"/>
      <c r="F58" s="129"/>
      <c r="G58" s="130"/>
      <c r="H58" s="78"/>
      <c r="I58" s="134"/>
      <c r="J58" s="82"/>
      <c r="K58" s="134"/>
      <c r="L58" s="82"/>
      <c r="M58" s="134"/>
      <c r="N58" s="106"/>
      <c r="X58" s="53">
        <v>22</v>
      </c>
      <c r="Y58" s="54" t="s">
        <v>99</v>
      </c>
    </row>
    <row r="59" spans="1:31" ht="12.75" customHeight="1">
      <c r="A59" s="19"/>
      <c r="B59" s="126"/>
      <c r="C59" s="131"/>
      <c r="D59" s="132"/>
      <c r="E59" s="132"/>
      <c r="F59" s="132"/>
      <c r="G59" s="133"/>
      <c r="H59" s="78"/>
      <c r="I59" s="135"/>
      <c r="J59" s="82"/>
      <c r="K59" s="135"/>
      <c r="L59" s="82"/>
      <c r="M59" s="135"/>
      <c r="N59" s="106"/>
      <c r="O59" s="21"/>
      <c r="P59" s="21"/>
      <c r="Q59" s="21"/>
      <c r="R59" s="21"/>
      <c r="S59" s="21"/>
      <c r="T59" s="21"/>
      <c r="U59" s="21"/>
      <c r="V59" s="21"/>
      <c r="X59" s="53">
        <v>6</v>
      </c>
      <c r="Y59" s="54" t="s">
        <v>44</v>
      </c>
      <c r="Z59" s="3"/>
      <c r="AA59" s="3"/>
      <c r="AB59" s="3"/>
      <c r="AC59" s="3"/>
      <c r="AD59" s="3"/>
      <c r="AE59" s="3"/>
    </row>
    <row r="60" spans="1:31" ht="1.5" customHeight="1">
      <c r="A60" s="19"/>
      <c r="B60" s="126"/>
      <c r="C60" s="80"/>
      <c r="D60" s="81"/>
      <c r="E60" s="81"/>
      <c r="F60" s="81"/>
      <c r="G60" s="81"/>
      <c r="H60" s="82"/>
      <c r="I60" s="83"/>
      <c r="J60" s="82"/>
      <c r="K60" s="83"/>
      <c r="L60" s="82"/>
      <c r="M60" s="83"/>
      <c r="N60" s="106"/>
      <c r="O60" s="22"/>
      <c r="P60" s="22"/>
      <c r="Q60" s="22"/>
      <c r="R60" s="22"/>
      <c r="S60" s="22"/>
      <c r="T60" s="22"/>
      <c r="U60" s="22"/>
      <c r="V60" s="22"/>
      <c r="X60" s="53">
        <v>12</v>
      </c>
      <c r="Y60" s="54" t="s">
        <v>17</v>
      </c>
      <c r="Z60" s="4"/>
      <c r="AA60" s="4"/>
      <c r="AB60" s="4"/>
      <c r="AC60" s="4"/>
      <c r="AD60" s="4"/>
      <c r="AE60" s="4"/>
    </row>
    <row r="61" spans="1:31" ht="12.75" customHeight="1">
      <c r="A61" s="19"/>
      <c r="B61" s="126"/>
      <c r="C61" s="128" t="s">
        <v>85</v>
      </c>
      <c r="D61" s="129"/>
      <c r="E61" s="129"/>
      <c r="F61" s="129"/>
      <c r="G61" s="130"/>
      <c r="H61" s="78"/>
      <c r="I61" s="134"/>
      <c r="J61" s="82"/>
      <c r="K61" s="134" t="s">
        <v>70</v>
      </c>
      <c r="L61" s="82"/>
      <c r="M61" s="134"/>
      <c r="N61" s="106"/>
      <c r="O61" s="22"/>
      <c r="P61" s="22"/>
      <c r="Q61" s="22"/>
      <c r="R61" s="22"/>
      <c r="S61" s="22"/>
      <c r="T61" s="22"/>
      <c r="U61" s="22"/>
      <c r="V61" s="22"/>
      <c r="X61" s="53">
        <v>9</v>
      </c>
      <c r="Y61" s="54" t="s">
        <v>18</v>
      </c>
      <c r="Z61" s="4"/>
      <c r="AA61" s="4"/>
      <c r="AB61" s="4"/>
      <c r="AC61" s="4"/>
      <c r="AD61" s="4"/>
      <c r="AE61" s="4"/>
    </row>
    <row r="62" spans="1:31" ht="12.75" customHeight="1">
      <c r="A62" s="19"/>
      <c r="B62" s="126"/>
      <c r="C62" s="131"/>
      <c r="D62" s="132"/>
      <c r="E62" s="132"/>
      <c r="F62" s="132"/>
      <c r="G62" s="133"/>
      <c r="H62" s="78"/>
      <c r="I62" s="135"/>
      <c r="J62" s="82"/>
      <c r="K62" s="135"/>
      <c r="L62" s="82"/>
      <c r="M62" s="135"/>
      <c r="N62" s="106"/>
      <c r="O62" s="22"/>
      <c r="P62" s="22"/>
      <c r="Q62" s="22"/>
      <c r="R62" s="22"/>
      <c r="S62" s="22"/>
      <c r="T62" s="22"/>
      <c r="U62" s="22"/>
      <c r="V62" s="22"/>
      <c r="X62" s="53">
        <v>40</v>
      </c>
      <c r="Y62" s="54" t="s">
        <v>28</v>
      </c>
      <c r="Z62" s="4"/>
      <c r="AA62" s="4"/>
      <c r="AB62" s="4"/>
      <c r="AC62" s="4"/>
      <c r="AD62" s="4"/>
      <c r="AE62" s="4"/>
    </row>
    <row r="63" spans="1:47" ht="1.5" customHeight="1">
      <c r="A63" s="19"/>
      <c r="B63" s="126"/>
      <c r="C63" s="80"/>
      <c r="D63" s="81"/>
      <c r="E63" s="81"/>
      <c r="F63" s="81"/>
      <c r="G63" s="81"/>
      <c r="H63" s="82"/>
      <c r="I63" s="83"/>
      <c r="J63" s="82"/>
      <c r="K63" s="83"/>
      <c r="L63" s="82"/>
      <c r="M63" s="83"/>
      <c r="N63" s="106"/>
      <c r="O63" s="22"/>
      <c r="P63" s="22"/>
      <c r="Q63" s="22"/>
      <c r="R63" s="22"/>
      <c r="S63" s="22"/>
      <c r="T63" s="22"/>
      <c r="U63" s="22"/>
      <c r="V63" s="22"/>
      <c r="X63" s="53">
        <v>42</v>
      </c>
      <c r="Y63" s="54" t="s">
        <v>109</v>
      </c>
      <c r="Z63" s="4"/>
      <c r="AA63" s="4"/>
      <c r="AB63" s="4"/>
      <c r="AC63" s="4"/>
      <c r="AD63" s="4"/>
      <c r="AE63" s="4"/>
      <c r="AU63" s="9"/>
    </row>
    <row r="64" spans="1:47" ht="12.75" customHeight="1">
      <c r="A64" s="19"/>
      <c r="B64" s="126"/>
      <c r="C64" s="128" t="s">
        <v>86</v>
      </c>
      <c r="D64" s="129"/>
      <c r="E64" s="129"/>
      <c r="F64" s="129"/>
      <c r="G64" s="130"/>
      <c r="H64" s="78"/>
      <c r="I64" s="134"/>
      <c r="J64" s="82"/>
      <c r="K64" s="134"/>
      <c r="L64" s="82"/>
      <c r="M64" s="134"/>
      <c r="N64" s="106"/>
      <c r="O64" s="22"/>
      <c r="P64" s="22"/>
      <c r="Q64" s="22"/>
      <c r="R64" s="22"/>
      <c r="S64" s="22"/>
      <c r="T64" s="22"/>
      <c r="U64" s="22"/>
      <c r="V64" s="22"/>
      <c r="X64" s="53">
        <v>19</v>
      </c>
      <c r="Y64" s="54" t="s">
        <v>35</v>
      </c>
      <c r="AB64" s="4"/>
      <c r="AC64" s="4"/>
      <c r="AD64" s="4"/>
      <c r="AE64" s="4"/>
      <c r="AU64" s="9"/>
    </row>
    <row r="65" spans="1:47" ht="12.75" customHeight="1">
      <c r="A65" s="19"/>
      <c r="B65" s="126"/>
      <c r="C65" s="131"/>
      <c r="D65" s="132"/>
      <c r="E65" s="132"/>
      <c r="F65" s="132"/>
      <c r="G65" s="133"/>
      <c r="H65" s="78"/>
      <c r="I65" s="135"/>
      <c r="J65" s="82"/>
      <c r="K65" s="135"/>
      <c r="L65" s="82"/>
      <c r="M65" s="135"/>
      <c r="N65" s="106"/>
      <c r="O65" s="22"/>
      <c r="P65" s="22"/>
      <c r="Q65" s="22"/>
      <c r="R65" s="22"/>
      <c r="S65" s="22"/>
      <c r="T65" s="22"/>
      <c r="U65" s="22"/>
      <c r="V65" s="22"/>
      <c r="X65" s="53">
        <v>55</v>
      </c>
      <c r="Y65" s="113">
        <f>C12</f>
        <v>0</v>
      </c>
      <c r="AB65" s="4"/>
      <c r="AC65" s="4"/>
      <c r="AD65" s="4"/>
      <c r="AE65" s="4"/>
      <c r="AU65" s="9"/>
    </row>
    <row r="66" spans="1:47" ht="1.5" customHeight="1">
      <c r="A66" s="19"/>
      <c r="B66" s="126"/>
      <c r="C66" s="80"/>
      <c r="D66" s="81"/>
      <c r="E66" s="81"/>
      <c r="F66" s="81"/>
      <c r="G66" s="81"/>
      <c r="H66" s="82"/>
      <c r="I66" s="83"/>
      <c r="J66" s="82"/>
      <c r="K66" s="83"/>
      <c r="L66" s="82"/>
      <c r="M66" s="83"/>
      <c r="N66" s="106"/>
      <c r="O66" s="22"/>
      <c r="P66" s="22"/>
      <c r="Q66" s="22"/>
      <c r="R66" s="22"/>
      <c r="S66" s="22"/>
      <c r="T66" s="22"/>
      <c r="U66" s="22"/>
      <c r="V66" s="22"/>
      <c r="X66" s="53">
        <v>56</v>
      </c>
      <c r="Y66" s="113">
        <f>E12</f>
        <v>0</v>
      </c>
      <c r="AB66" s="4"/>
      <c r="AC66" s="4"/>
      <c r="AD66" s="4"/>
      <c r="AE66" s="4"/>
      <c r="AF66" s="4"/>
      <c r="AH66" s="29"/>
      <c r="AI66" s="10"/>
      <c r="AJ66" s="29"/>
      <c r="AK66" s="9"/>
      <c r="AU66" s="9"/>
    </row>
    <row r="67" spans="1:47" ht="12.75" customHeight="1">
      <c r="A67" s="19"/>
      <c r="B67" s="126"/>
      <c r="C67" s="128" t="s">
        <v>91</v>
      </c>
      <c r="D67" s="129"/>
      <c r="E67" s="129"/>
      <c r="F67" s="129"/>
      <c r="G67" s="130"/>
      <c r="H67" s="78"/>
      <c r="I67" s="134"/>
      <c r="J67" s="82"/>
      <c r="K67" s="134"/>
      <c r="L67" s="82"/>
      <c r="M67" s="134"/>
      <c r="N67" s="106"/>
      <c r="X67" s="53">
        <v>57</v>
      </c>
      <c r="Y67" s="113">
        <f>G12</f>
        <v>0</v>
      </c>
      <c r="AG67" s="10"/>
      <c r="AH67" s="10"/>
      <c r="AI67" s="10"/>
      <c r="AJ67" s="29"/>
      <c r="AK67" s="9"/>
      <c r="AU67" s="9"/>
    </row>
    <row r="68" spans="1:37" ht="12.75" customHeight="1">
      <c r="A68" s="19"/>
      <c r="B68" s="126"/>
      <c r="C68" s="131"/>
      <c r="D68" s="132"/>
      <c r="E68" s="132"/>
      <c r="F68" s="132"/>
      <c r="G68" s="133"/>
      <c r="H68" s="78"/>
      <c r="I68" s="135"/>
      <c r="J68" s="82"/>
      <c r="K68" s="135"/>
      <c r="L68" s="82"/>
      <c r="M68" s="135"/>
      <c r="N68" s="106"/>
      <c r="X68" s="53">
        <v>58</v>
      </c>
      <c r="Y68" s="113">
        <f>I12</f>
        <v>0</v>
      </c>
      <c r="AG68" s="10"/>
      <c r="AH68" s="10"/>
      <c r="AI68" s="10"/>
      <c r="AJ68" s="29"/>
      <c r="AK68" s="9"/>
    </row>
    <row r="69" spans="1:37" ht="1.5" customHeight="1">
      <c r="A69" s="19"/>
      <c r="B69" s="126"/>
      <c r="C69" s="117"/>
      <c r="D69" s="82"/>
      <c r="E69" s="82"/>
      <c r="F69" s="82"/>
      <c r="G69" s="82"/>
      <c r="H69" s="78"/>
      <c r="I69" s="83"/>
      <c r="J69" s="82"/>
      <c r="K69" s="83"/>
      <c r="L69" s="82"/>
      <c r="M69" s="83"/>
      <c r="N69" s="106"/>
      <c r="X69" s="53">
        <v>59</v>
      </c>
      <c r="Y69" s="113">
        <f>K12</f>
        <v>0</v>
      </c>
      <c r="AH69" s="37"/>
      <c r="AI69" s="10"/>
      <c r="AJ69" s="29"/>
      <c r="AK69" s="9"/>
    </row>
    <row r="70" spans="1:25" ht="12.75" customHeight="1">
      <c r="A70" s="19"/>
      <c r="B70" s="126"/>
      <c r="C70" s="128" t="s">
        <v>128</v>
      </c>
      <c r="D70" s="129"/>
      <c r="E70" s="129"/>
      <c r="F70" s="129"/>
      <c r="G70" s="130"/>
      <c r="H70" s="78"/>
      <c r="I70" s="134"/>
      <c r="J70" s="82"/>
      <c r="K70" s="134"/>
      <c r="L70" s="82"/>
      <c r="M70" s="134"/>
      <c r="N70" s="106"/>
      <c r="X70" s="53">
        <v>60</v>
      </c>
      <c r="Y70" s="113">
        <f>M12</f>
        <v>0</v>
      </c>
    </row>
    <row r="71" spans="1:32" ht="12.75" customHeight="1">
      <c r="A71" s="19"/>
      <c r="B71" s="126"/>
      <c r="C71" s="131"/>
      <c r="D71" s="132"/>
      <c r="E71" s="132"/>
      <c r="F71" s="132"/>
      <c r="G71" s="133"/>
      <c r="H71" s="78"/>
      <c r="I71" s="135"/>
      <c r="J71" s="82"/>
      <c r="K71" s="135"/>
      <c r="L71" s="82"/>
      <c r="M71" s="135"/>
      <c r="N71" s="106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4"/>
      <c r="Z71" s="4"/>
      <c r="AA71" s="4"/>
      <c r="AB71" s="4"/>
      <c r="AC71" s="4"/>
      <c r="AD71" s="4"/>
      <c r="AE71" s="4"/>
      <c r="AF71" s="4"/>
    </row>
    <row r="72" spans="1:32" ht="1.5" customHeight="1">
      <c r="A72" s="19"/>
      <c r="B72" s="126"/>
      <c r="C72" s="80"/>
      <c r="D72" s="81"/>
      <c r="E72" s="81"/>
      <c r="F72" s="81"/>
      <c r="G72" s="81"/>
      <c r="H72" s="82"/>
      <c r="I72" s="83"/>
      <c r="J72" s="82"/>
      <c r="K72" s="83"/>
      <c r="L72" s="82"/>
      <c r="M72" s="83"/>
      <c r="N72" s="106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4"/>
      <c r="Z72" s="4"/>
      <c r="AA72" s="4"/>
      <c r="AB72" s="4"/>
      <c r="AC72" s="4"/>
      <c r="AD72" s="4"/>
      <c r="AE72" s="4"/>
      <c r="AF72" s="4"/>
    </row>
    <row r="73" spans="1:32" ht="12.75" customHeight="1">
      <c r="A73" s="19"/>
      <c r="B73" s="126"/>
      <c r="C73" s="128" t="s">
        <v>129</v>
      </c>
      <c r="D73" s="129"/>
      <c r="E73" s="129"/>
      <c r="F73" s="129"/>
      <c r="G73" s="130"/>
      <c r="H73" s="78"/>
      <c r="I73" s="134"/>
      <c r="J73" s="82"/>
      <c r="K73" s="134"/>
      <c r="L73" s="82"/>
      <c r="M73" s="134"/>
      <c r="N73" s="106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4"/>
      <c r="Z73" s="4"/>
      <c r="AA73" s="4"/>
      <c r="AB73" s="4"/>
      <c r="AC73" s="4"/>
      <c r="AD73" s="4"/>
      <c r="AE73" s="4"/>
      <c r="AF73" s="4"/>
    </row>
    <row r="74" spans="1:32" ht="12.75" customHeight="1">
      <c r="A74" s="19"/>
      <c r="B74" s="126"/>
      <c r="C74" s="131"/>
      <c r="D74" s="132"/>
      <c r="E74" s="132"/>
      <c r="F74" s="132"/>
      <c r="G74" s="133"/>
      <c r="H74" s="88"/>
      <c r="I74" s="135"/>
      <c r="J74" s="90"/>
      <c r="K74" s="135"/>
      <c r="L74" s="90"/>
      <c r="M74" s="135"/>
      <c r="N74" s="106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4"/>
      <c r="Z74" s="4"/>
      <c r="AA74" s="4"/>
      <c r="AB74" s="4"/>
      <c r="AC74" s="4"/>
      <c r="AD74" s="4"/>
      <c r="AE74" s="4"/>
      <c r="AF74" s="4"/>
    </row>
    <row r="75" spans="1:32" ht="12.75" customHeight="1">
      <c r="A75" s="19"/>
      <c r="B75" s="126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106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4"/>
      <c r="Z75" s="4"/>
      <c r="AA75" s="4"/>
      <c r="AB75" s="4"/>
      <c r="AC75" s="4"/>
      <c r="AD75" s="4"/>
      <c r="AE75" s="4"/>
      <c r="AF75" s="4"/>
    </row>
    <row r="76" spans="1:32" ht="12.75" customHeight="1">
      <c r="A76" s="19"/>
      <c r="B76" s="126"/>
      <c r="C76" s="149" t="s">
        <v>79</v>
      </c>
      <c r="D76" s="150"/>
      <c r="E76" s="150"/>
      <c r="F76" s="150"/>
      <c r="G76" s="150"/>
      <c r="H76" s="99"/>
      <c r="I76" s="153" t="s">
        <v>54</v>
      </c>
      <c r="J76" s="99"/>
      <c r="K76" s="153" t="s">
        <v>54</v>
      </c>
      <c r="L76" s="99"/>
      <c r="M76" s="153" t="s">
        <v>54</v>
      </c>
      <c r="N76" s="105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4"/>
      <c r="Z76" s="4"/>
      <c r="AA76" s="4"/>
      <c r="AB76" s="4"/>
      <c r="AC76" s="4"/>
      <c r="AD76" s="4"/>
      <c r="AE76" s="4"/>
      <c r="AF76" s="4"/>
    </row>
    <row r="77" spans="1:32" ht="12.75" customHeight="1">
      <c r="A77" s="19"/>
      <c r="B77" s="126"/>
      <c r="C77" s="151"/>
      <c r="D77" s="152"/>
      <c r="E77" s="152"/>
      <c r="F77" s="152"/>
      <c r="G77" s="152"/>
      <c r="H77" s="91"/>
      <c r="I77" s="154"/>
      <c r="J77" s="91"/>
      <c r="K77" s="154"/>
      <c r="L77" s="91"/>
      <c r="M77" s="154"/>
      <c r="N77" s="105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4"/>
      <c r="Z77" s="4"/>
      <c r="AA77" s="4"/>
      <c r="AB77" s="4"/>
      <c r="AC77" s="4"/>
      <c r="AD77" s="4"/>
      <c r="AE77" s="4"/>
      <c r="AF77" s="4"/>
    </row>
    <row r="78" spans="1:32" ht="1.5" customHeight="1">
      <c r="A78" s="19"/>
      <c r="B78" s="126"/>
      <c r="C78" s="63"/>
      <c r="D78" s="64"/>
      <c r="E78" s="64"/>
      <c r="F78" s="64"/>
      <c r="G78" s="64"/>
      <c r="H78" s="91"/>
      <c r="I78" s="92"/>
      <c r="J78" s="91"/>
      <c r="K78" s="92"/>
      <c r="L78" s="91"/>
      <c r="M78" s="92"/>
      <c r="N78" s="105"/>
      <c r="O78" s="22"/>
      <c r="P78" s="22"/>
      <c r="Q78" s="22"/>
      <c r="R78" s="22"/>
      <c r="S78" s="22"/>
      <c r="T78" s="22"/>
      <c r="U78" s="22"/>
      <c r="V78" s="22"/>
      <c r="W78" s="22"/>
      <c r="X78" s="22"/>
      <c r="AC78" s="4"/>
      <c r="AD78" s="4"/>
      <c r="AE78" s="4"/>
      <c r="AF78" s="4"/>
    </row>
    <row r="79" spans="1:32" ht="12.75" customHeight="1">
      <c r="A79" s="19"/>
      <c r="B79" s="126"/>
      <c r="C79" s="145" t="s">
        <v>133</v>
      </c>
      <c r="D79" s="146"/>
      <c r="E79" s="146"/>
      <c r="F79" s="146"/>
      <c r="G79" s="146"/>
      <c r="H79" s="100"/>
      <c r="I79" s="147" t="s">
        <v>48</v>
      </c>
      <c r="J79" s="102"/>
      <c r="K79" s="147" t="s">
        <v>48</v>
      </c>
      <c r="L79" s="102"/>
      <c r="M79" s="147" t="s">
        <v>48</v>
      </c>
      <c r="N79" s="105"/>
      <c r="O79" s="22"/>
      <c r="P79" s="22"/>
      <c r="Q79" s="22"/>
      <c r="R79" s="22"/>
      <c r="S79" s="22"/>
      <c r="T79" s="22"/>
      <c r="U79" s="22"/>
      <c r="V79" s="22"/>
      <c r="W79" s="22"/>
      <c r="X79" s="22"/>
      <c r="AC79" s="4"/>
      <c r="AD79" s="4"/>
      <c r="AE79" s="4"/>
      <c r="AF79" s="4"/>
    </row>
    <row r="80" spans="1:32" ht="12.75" customHeight="1">
      <c r="A80" s="19"/>
      <c r="B80" s="126"/>
      <c r="C80" s="145"/>
      <c r="D80" s="146"/>
      <c r="E80" s="146"/>
      <c r="F80" s="146"/>
      <c r="G80" s="146"/>
      <c r="H80" s="100"/>
      <c r="I80" s="148"/>
      <c r="J80" s="102"/>
      <c r="K80" s="148"/>
      <c r="L80" s="102"/>
      <c r="M80" s="148"/>
      <c r="N80" s="105"/>
      <c r="O80" s="22"/>
      <c r="P80" s="22"/>
      <c r="Q80" s="22"/>
      <c r="R80" s="22"/>
      <c r="S80" s="22"/>
      <c r="T80" s="22"/>
      <c r="U80" s="22"/>
      <c r="V80" s="22"/>
      <c r="W80" s="22"/>
      <c r="X80" s="22"/>
      <c r="AC80" s="4"/>
      <c r="AD80" s="4"/>
      <c r="AE80" s="4"/>
      <c r="AF80" s="4"/>
    </row>
    <row r="81" spans="1:32" ht="1.5" customHeight="1">
      <c r="A81" s="19"/>
      <c r="B81" s="126"/>
      <c r="C81" s="93"/>
      <c r="D81" s="94"/>
      <c r="E81" s="94"/>
      <c r="F81" s="94"/>
      <c r="G81" s="94"/>
      <c r="H81" s="95"/>
      <c r="I81" s="96"/>
      <c r="J81" s="95"/>
      <c r="K81" s="96"/>
      <c r="L81" s="95"/>
      <c r="M81" s="96"/>
      <c r="N81" s="105"/>
      <c r="O81" s="22"/>
      <c r="P81" s="22"/>
      <c r="Q81" s="22"/>
      <c r="R81" s="22"/>
      <c r="S81" s="22"/>
      <c r="T81" s="22"/>
      <c r="U81" s="22"/>
      <c r="V81" s="22"/>
      <c r="W81" s="22"/>
      <c r="X81" s="22"/>
      <c r="AB81" s="57">
        <f>COUNTIF(I76,"Название компании?")*AB82+(1-COUNTA(I76))+COUNTIF(I76,"0")</f>
        <v>1</v>
      </c>
      <c r="AC81" s="57">
        <f>COUNTIF(K76,"Название компании?")*AC82+(1-COUNTA(K76))+COUNTIF(K76,0)</f>
        <v>1</v>
      </c>
      <c r="AD81" s="57">
        <f>COUNTIF(M76,"Название компании?")*AD82+(1-COUNTA(M76))+COUNTIF(M76,0)</f>
        <v>1</v>
      </c>
      <c r="AE81" s="60">
        <f>SUM(AB81:AD81)</f>
        <v>3</v>
      </c>
      <c r="AF81" s="4"/>
    </row>
    <row r="82" spans="1:32" ht="12.75" customHeight="1">
      <c r="A82" s="19"/>
      <c r="B82" s="126"/>
      <c r="C82" s="118" t="s">
        <v>56</v>
      </c>
      <c r="D82" s="119"/>
      <c r="E82" s="119"/>
      <c r="F82" s="119"/>
      <c r="G82" s="120"/>
      <c r="H82" s="95"/>
      <c r="I82" s="124"/>
      <c r="J82" s="97"/>
      <c r="K82" s="124"/>
      <c r="L82" s="97"/>
      <c r="M82" s="124"/>
      <c r="N82" s="105"/>
      <c r="O82" s="22"/>
      <c r="P82" s="22"/>
      <c r="Q82" s="22"/>
      <c r="R82" s="22"/>
      <c r="S82" s="22"/>
      <c r="T82" s="22"/>
      <c r="U82" s="22"/>
      <c r="V82" s="22"/>
      <c r="W82" s="22"/>
      <c r="X82" s="22"/>
      <c r="AB82" s="57">
        <f>COUNTIF(I79,"Ваш статус сотрудника?")+(1-COUNTA(I79))</f>
        <v>1</v>
      </c>
      <c r="AC82" s="57">
        <f>COUNTIF(K79,"Ваш статус сотрудника?")+(1-COUNTA(K79))</f>
        <v>1</v>
      </c>
      <c r="AD82" s="57">
        <f>COUNTIF(M79,"Ваш статус сотрудника?")+(1-COUNTA(M79))</f>
        <v>1</v>
      </c>
      <c r="AE82" s="4"/>
      <c r="AF82" s="4"/>
    </row>
    <row r="83" spans="1:32" ht="12.75" customHeight="1">
      <c r="A83" s="19"/>
      <c r="B83" s="126"/>
      <c r="C83" s="121"/>
      <c r="D83" s="122"/>
      <c r="E83" s="122"/>
      <c r="F83" s="122"/>
      <c r="G83" s="123"/>
      <c r="H83" s="95"/>
      <c r="I83" s="125"/>
      <c r="J83" s="97"/>
      <c r="K83" s="125"/>
      <c r="L83" s="97"/>
      <c r="M83" s="125"/>
      <c r="N83" s="105"/>
      <c r="O83" s="22"/>
      <c r="P83" s="22"/>
      <c r="Q83" s="22"/>
      <c r="R83" s="22"/>
      <c r="S83" s="22"/>
      <c r="T83" s="22"/>
      <c r="U83" s="22"/>
      <c r="V83" s="22"/>
      <c r="W83" s="22"/>
      <c r="X83" s="22"/>
      <c r="AB83" s="55">
        <v>1</v>
      </c>
      <c r="AC83" s="55">
        <v>2</v>
      </c>
      <c r="AD83" s="55">
        <v>3</v>
      </c>
      <c r="AE83" s="4"/>
      <c r="AF83" s="4"/>
    </row>
    <row r="84" spans="1:32" ht="1.5" customHeight="1">
      <c r="A84" s="19"/>
      <c r="B84" s="126"/>
      <c r="C84" s="93"/>
      <c r="D84" s="94"/>
      <c r="E84" s="94"/>
      <c r="F84" s="94"/>
      <c r="G84" s="94"/>
      <c r="H84" s="97"/>
      <c r="I84" s="98"/>
      <c r="J84" s="97"/>
      <c r="K84" s="98"/>
      <c r="L84" s="97"/>
      <c r="M84" s="98"/>
      <c r="N84" s="106"/>
      <c r="O84" s="22"/>
      <c r="P84" s="22"/>
      <c r="Q84" s="22"/>
      <c r="R84" s="22"/>
      <c r="S84" s="22"/>
      <c r="T84" s="22"/>
      <c r="U84" s="22"/>
      <c r="V84" s="22"/>
      <c r="W84" s="22"/>
      <c r="X84" s="22"/>
      <c r="AB84" s="57">
        <f>COUNTIF(I82:I128,"да")</f>
        <v>0</v>
      </c>
      <c r="AC84" s="57">
        <f>COUNTIF(K82:K128,"да")</f>
        <v>0</v>
      </c>
      <c r="AD84" s="57">
        <f>COUNTIF(M82:M128,"да")</f>
        <v>0</v>
      </c>
      <c r="AE84" s="4"/>
      <c r="AF84" s="4"/>
    </row>
    <row r="85" spans="1:32" ht="12.75" customHeight="1">
      <c r="A85" s="19"/>
      <c r="B85" s="126"/>
      <c r="C85" s="118" t="s">
        <v>57</v>
      </c>
      <c r="D85" s="119"/>
      <c r="E85" s="119"/>
      <c r="F85" s="119"/>
      <c r="G85" s="120"/>
      <c r="H85" s="95"/>
      <c r="I85" s="124"/>
      <c r="J85" s="97"/>
      <c r="K85" s="124"/>
      <c r="L85" s="97"/>
      <c r="M85" s="124"/>
      <c r="N85" s="106"/>
      <c r="O85" s="22"/>
      <c r="P85" s="22"/>
      <c r="Q85" s="22"/>
      <c r="R85" s="22"/>
      <c r="S85" s="22"/>
      <c r="T85" s="22"/>
      <c r="U85" s="22"/>
      <c r="V85" s="22"/>
      <c r="W85" s="22"/>
      <c r="X85" s="22"/>
      <c r="AB85" s="57">
        <f>COUNTIF(AB84,"&lt;6")</f>
        <v>1</v>
      </c>
      <c r="AC85" s="57">
        <f>COUNTIF(AC84,"&lt;6")</f>
        <v>1</v>
      </c>
      <c r="AD85" s="57">
        <f>COUNTIF(AD84,"&lt;6")</f>
        <v>1</v>
      </c>
      <c r="AE85" s="4"/>
      <c r="AF85" s="4"/>
    </row>
    <row r="86" spans="1:32" ht="12.75" customHeight="1">
      <c r="A86" s="19"/>
      <c r="B86" s="126"/>
      <c r="C86" s="121"/>
      <c r="D86" s="122"/>
      <c r="E86" s="122"/>
      <c r="F86" s="122"/>
      <c r="G86" s="123"/>
      <c r="H86" s="95"/>
      <c r="I86" s="125"/>
      <c r="J86" s="97"/>
      <c r="K86" s="125"/>
      <c r="L86" s="97"/>
      <c r="M86" s="125"/>
      <c r="N86" s="106"/>
      <c r="O86" s="23"/>
      <c r="P86" s="23"/>
      <c r="Q86" s="23"/>
      <c r="R86" s="23"/>
      <c r="S86" s="23"/>
      <c r="T86" s="23"/>
      <c r="U86" s="23"/>
      <c r="V86" s="23"/>
      <c r="W86" s="23"/>
      <c r="X86" s="23"/>
      <c r="AB86" s="57" t="s">
        <v>65</v>
      </c>
      <c r="AC86" s="57" t="s">
        <v>65</v>
      </c>
      <c r="AD86" s="57" t="s">
        <v>65</v>
      </c>
      <c r="AE86" s="4"/>
      <c r="AF86" s="5"/>
    </row>
    <row r="87" spans="1:31" ht="1.5" customHeight="1">
      <c r="A87" s="19"/>
      <c r="B87" s="126"/>
      <c r="C87" s="93"/>
      <c r="D87" s="94"/>
      <c r="E87" s="94"/>
      <c r="F87" s="94"/>
      <c r="G87" s="94"/>
      <c r="H87" s="97"/>
      <c r="I87" s="98"/>
      <c r="J87" s="97"/>
      <c r="K87" s="98"/>
      <c r="L87" s="97"/>
      <c r="M87" s="98"/>
      <c r="N87" s="106"/>
      <c r="AB87" s="57" t="str">
        <f>REPT(AB86,AB85)</f>
        <v>да</v>
      </c>
      <c r="AC87" s="57" t="str">
        <f>REPT(AC86,AC85)</f>
        <v>да</v>
      </c>
      <c r="AD87" s="57" t="str">
        <f>REPT(AD86,AD85)</f>
        <v>да</v>
      </c>
      <c r="AE87" s="4"/>
    </row>
    <row r="88" spans="1:32" ht="12.75" customHeight="1">
      <c r="A88" s="19"/>
      <c r="B88" s="126"/>
      <c r="C88" s="118" t="s">
        <v>58</v>
      </c>
      <c r="D88" s="119"/>
      <c r="E88" s="119"/>
      <c r="F88" s="119"/>
      <c r="G88" s="120"/>
      <c r="H88" s="95"/>
      <c r="I88" s="124"/>
      <c r="J88" s="97"/>
      <c r="K88" s="124"/>
      <c r="L88" s="97"/>
      <c r="M88" s="124"/>
      <c r="N88" s="106"/>
      <c r="O88" s="22"/>
      <c r="P88" s="22"/>
      <c r="Q88" s="22"/>
      <c r="R88" s="22"/>
      <c r="S88" s="22"/>
      <c r="T88" s="22"/>
      <c r="U88" s="22"/>
      <c r="V88" s="22"/>
      <c r="W88" s="22"/>
      <c r="X88" s="22"/>
      <c r="AB88" s="4"/>
      <c r="AC88" s="4"/>
      <c r="AD88" s="4"/>
      <c r="AE88" s="4"/>
      <c r="AF88" s="4"/>
    </row>
    <row r="89" spans="1:31" ht="12.75" customHeight="1">
      <c r="A89" s="19"/>
      <c r="B89" s="126"/>
      <c r="C89" s="121"/>
      <c r="D89" s="122"/>
      <c r="E89" s="122"/>
      <c r="F89" s="122"/>
      <c r="G89" s="123"/>
      <c r="H89" s="95"/>
      <c r="I89" s="125"/>
      <c r="J89" s="97"/>
      <c r="K89" s="125"/>
      <c r="L89" s="97"/>
      <c r="M89" s="125"/>
      <c r="N89" s="106"/>
      <c r="AB89" s="5"/>
      <c r="AC89" s="5"/>
      <c r="AD89" s="5"/>
      <c r="AE89" s="5"/>
    </row>
    <row r="90" spans="1:32" ht="1.5" customHeight="1">
      <c r="A90" s="19"/>
      <c r="B90" s="126"/>
      <c r="C90" s="93"/>
      <c r="D90" s="94"/>
      <c r="E90" s="94"/>
      <c r="F90" s="94"/>
      <c r="G90" s="94"/>
      <c r="H90" s="97"/>
      <c r="I90" s="98"/>
      <c r="J90" s="97"/>
      <c r="K90" s="98"/>
      <c r="L90" s="97"/>
      <c r="M90" s="98"/>
      <c r="N90" s="106"/>
      <c r="O90" s="22"/>
      <c r="P90" s="22"/>
      <c r="Q90" s="22"/>
      <c r="R90" s="22"/>
      <c r="S90" s="22"/>
      <c r="T90" s="22"/>
      <c r="U90" s="22"/>
      <c r="V90" s="22"/>
      <c r="W90" s="22"/>
      <c r="X90" s="22"/>
      <c r="AF90" s="4"/>
    </row>
    <row r="91" spans="1:31" ht="12.75" customHeight="1">
      <c r="A91" s="19"/>
      <c r="B91" s="126"/>
      <c r="C91" s="118" t="s">
        <v>59</v>
      </c>
      <c r="D91" s="119"/>
      <c r="E91" s="119"/>
      <c r="F91" s="119"/>
      <c r="G91" s="120"/>
      <c r="H91" s="95"/>
      <c r="I91" s="124"/>
      <c r="J91" s="97"/>
      <c r="K91" s="124"/>
      <c r="L91" s="97"/>
      <c r="M91" s="124"/>
      <c r="N91" s="106"/>
      <c r="AB91" s="4"/>
      <c r="AC91" s="4"/>
      <c r="AD91" s="4"/>
      <c r="AE91" s="4"/>
    </row>
    <row r="92" spans="1:32" ht="12.75" customHeight="1">
      <c r="A92" s="19"/>
      <c r="B92" s="126"/>
      <c r="C92" s="121"/>
      <c r="D92" s="122"/>
      <c r="E92" s="122"/>
      <c r="F92" s="122"/>
      <c r="G92" s="123"/>
      <c r="H92" s="95"/>
      <c r="I92" s="125"/>
      <c r="J92" s="97"/>
      <c r="K92" s="125"/>
      <c r="L92" s="97"/>
      <c r="M92" s="125"/>
      <c r="N92" s="106"/>
      <c r="O92" s="22"/>
      <c r="P92" s="22"/>
      <c r="Q92" s="22"/>
      <c r="R92" s="22"/>
      <c r="S92" s="22"/>
      <c r="T92" s="22"/>
      <c r="U92" s="22"/>
      <c r="V92" s="22"/>
      <c r="W92" s="22"/>
      <c r="X92" s="22"/>
      <c r="AF92" s="4"/>
    </row>
    <row r="93" spans="1:31" ht="1.5" customHeight="1">
      <c r="A93" s="19"/>
      <c r="B93" s="126"/>
      <c r="C93" s="93"/>
      <c r="D93" s="94"/>
      <c r="E93" s="94"/>
      <c r="F93" s="94"/>
      <c r="G93" s="94"/>
      <c r="H93" s="97"/>
      <c r="I93" s="98"/>
      <c r="J93" s="97"/>
      <c r="K93" s="98"/>
      <c r="L93" s="97"/>
      <c r="M93" s="98"/>
      <c r="N93" s="106"/>
      <c r="AB93" s="4"/>
      <c r="AC93" s="4"/>
      <c r="AD93" s="4"/>
      <c r="AE93" s="4"/>
    </row>
    <row r="94" spans="1:32" ht="12.75" customHeight="1">
      <c r="A94" s="19"/>
      <c r="B94" s="126"/>
      <c r="C94" s="118" t="s">
        <v>60</v>
      </c>
      <c r="D94" s="119"/>
      <c r="E94" s="119"/>
      <c r="F94" s="119"/>
      <c r="G94" s="120"/>
      <c r="H94" s="95"/>
      <c r="I94" s="124"/>
      <c r="J94" s="97"/>
      <c r="K94" s="124"/>
      <c r="L94" s="97"/>
      <c r="M94" s="124"/>
      <c r="N94" s="106"/>
      <c r="O94" s="22"/>
      <c r="P94" s="22"/>
      <c r="Q94" s="22"/>
      <c r="R94" s="22"/>
      <c r="S94" s="22"/>
      <c r="T94" s="22"/>
      <c r="U94" s="22"/>
      <c r="V94" s="22"/>
      <c r="W94" s="22"/>
      <c r="X94" s="22"/>
      <c r="AF94" s="4"/>
    </row>
    <row r="95" spans="1:35" ht="12.75" customHeight="1">
      <c r="A95" s="19"/>
      <c r="B95" s="126"/>
      <c r="C95" s="121"/>
      <c r="D95" s="122"/>
      <c r="E95" s="122"/>
      <c r="F95" s="122"/>
      <c r="G95" s="123"/>
      <c r="H95" s="95"/>
      <c r="I95" s="125"/>
      <c r="J95" s="97"/>
      <c r="K95" s="125"/>
      <c r="L95" s="97"/>
      <c r="M95" s="125"/>
      <c r="N95" s="106"/>
      <c r="AB95" s="4"/>
      <c r="AC95" s="4"/>
      <c r="AD95" s="4"/>
      <c r="AE95" s="4"/>
      <c r="AI95" s="6"/>
    </row>
    <row r="96" spans="1:35" ht="1.5" customHeight="1">
      <c r="A96" s="19"/>
      <c r="B96" s="126"/>
      <c r="C96" s="93"/>
      <c r="D96" s="94"/>
      <c r="E96" s="94"/>
      <c r="F96" s="94"/>
      <c r="G96" s="94"/>
      <c r="H96" s="97"/>
      <c r="I96" s="98"/>
      <c r="J96" s="97"/>
      <c r="K96" s="98"/>
      <c r="L96" s="97"/>
      <c r="M96" s="98"/>
      <c r="N96" s="106"/>
      <c r="O96" s="22"/>
      <c r="P96" s="22"/>
      <c r="Q96" s="22"/>
      <c r="R96" s="22"/>
      <c r="S96" s="22"/>
      <c r="T96" s="22"/>
      <c r="U96" s="22"/>
      <c r="V96" s="22"/>
      <c r="W96" s="22"/>
      <c r="X96" s="22"/>
      <c r="AF96" s="4"/>
      <c r="AI96" s="6"/>
    </row>
    <row r="97" spans="1:31" ht="12.75" customHeight="1">
      <c r="A97" s="19"/>
      <c r="B97" s="126"/>
      <c r="C97" s="118" t="s">
        <v>61</v>
      </c>
      <c r="D97" s="119"/>
      <c r="E97" s="119"/>
      <c r="F97" s="119"/>
      <c r="G97" s="120"/>
      <c r="H97" s="95"/>
      <c r="I97" s="124"/>
      <c r="J97" s="97"/>
      <c r="K97" s="124"/>
      <c r="L97" s="97"/>
      <c r="M97" s="124"/>
      <c r="N97" s="106"/>
      <c r="AB97" s="4"/>
      <c r="AC97" s="4"/>
      <c r="AD97" s="4"/>
      <c r="AE97" s="4"/>
    </row>
    <row r="98" spans="1:32" ht="12.75" customHeight="1">
      <c r="A98" s="19"/>
      <c r="B98" s="126"/>
      <c r="C98" s="121"/>
      <c r="D98" s="122"/>
      <c r="E98" s="122"/>
      <c r="F98" s="122"/>
      <c r="G98" s="123"/>
      <c r="H98" s="95"/>
      <c r="I98" s="125"/>
      <c r="J98" s="97"/>
      <c r="K98" s="125"/>
      <c r="L98" s="97"/>
      <c r="M98" s="125"/>
      <c r="N98" s="106"/>
      <c r="O98" s="22"/>
      <c r="P98" s="22"/>
      <c r="Q98" s="22"/>
      <c r="R98" s="22"/>
      <c r="S98" s="22"/>
      <c r="T98" s="22"/>
      <c r="U98" s="22"/>
      <c r="V98" s="22"/>
      <c r="W98" s="22"/>
      <c r="X98" s="22"/>
      <c r="AF98" s="4"/>
    </row>
    <row r="99" spans="1:31" ht="1.5" customHeight="1">
      <c r="A99" s="19"/>
      <c r="B99" s="126"/>
      <c r="C99" s="93"/>
      <c r="D99" s="94"/>
      <c r="E99" s="94"/>
      <c r="F99" s="94"/>
      <c r="G99" s="94"/>
      <c r="H99" s="97"/>
      <c r="I99" s="98"/>
      <c r="J99" s="97"/>
      <c r="K99" s="98"/>
      <c r="L99" s="97"/>
      <c r="M99" s="98"/>
      <c r="N99" s="106"/>
      <c r="AB99" s="4"/>
      <c r="AC99" s="4"/>
      <c r="AD99" s="4"/>
      <c r="AE99" s="4"/>
    </row>
    <row r="100" spans="1:32" ht="12.75" customHeight="1">
      <c r="A100" s="19"/>
      <c r="B100" s="126"/>
      <c r="C100" s="118" t="s">
        <v>62</v>
      </c>
      <c r="D100" s="119"/>
      <c r="E100" s="119"/>
      <c r="F100" s="119"/>
      <c r="G100" s="120"/>
      <c r="H100" s="95"/>
      <c r="I100" s="124"/>
      <c r="J100" s="97"/>
      <c r="K100" s="124"/>
      <c r="L100" s="97"/>
      <c r="M100" s="124"/>
      <c r="N100" s="106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AF100" s="4"/>
    </row>
    <row r="101" spans="1:31" ht="12.75" customHeight="1">
      <c r="A101" s="19"/>
      <c r="B101" s="126"/>
      <c r="C101" s="121"/>
      <c r="D101" s="122"/>
      <c r="E101" s="122"/>
      <c r="F101" s="122"/>
      <c r="G101" s="123"/>
      <c r="H101" s="95"/>
      <c r="I101" s="125"/>
      <c r="J101" s="97"/>
      <c r="K101" s="125"/>
      <c r="L101" s="97"/>
      <c r="M101" s="125"/>
      <c r="N101" s="106"/>
      <c r="AB101" s="4"/>
      <c r="AC101" s="4"/>
      <c r="AD101" s="4"/>
      <c r="AE101" s="4"/>
    </row>
    <row r="102" spans="1:32" ht="1.5" customHeight="1">
      <c r="A102" s="19"/>
      <c r="B102" s="126"/>
      <c r="C102" s="93"/>
      <c r="D102" s="94"/>
      <c r="E102" s="94"/>
      <c r="F102" s="94"/>
      <c r="G102" s="94"/>
      <c r="H102" s="97"/>
      <c r="I102" s="98"/>
      <c r="J102" s="97"/>
      <c r="K102" s="98"/>
      <c r="L102" s="97"/>
      <c r="M102" s="98"/>
      <c r="N102" s="106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AF102" s="4"/>
    </row>
    <row r="103" spans="1:31" ht="12.75" customHeight="1">
      <c r="A103" s="19"/>
      <c r="B103" s="126"/>
      <c r="C103" s="118" t="s">
        <v>63</v>
      </c>
      <c r="D103" s="119"/>
      <c r="E103" s="119"/>
      <c r="F103" s="119"/>
      <c r="G103" s="120"/>
      <c r="H103" s="95"/>
      <c r="I103" s="124"/>
      <c r="J103" s="97"/>
      <c r="K103" s="124"/>
      <c r="L103" s="97"/>
      <c r="M103" s="124"/>
      <c r="N103" s="106"/>
      <c r="AB103" s="4"/>
      <c r="AC103" s="4"/>
      <c r="AD103" s="4"/>
      <c r="AE103" s="4"/>
    </row>
    <row r="104" spans="1:14" ht="12.75" customHeight="1">
      <c r="A104" s="19"/>
      <c r="B104" s="126"/>
      <c r="C104" s="121"/>
      <c r="D104" s="122"/>
      <c r="E104" s="122"/>
      <c r="F104" s="122"/>
      <c r="G104" s="123"/>
      <c r="H104" s="95"/>
      <c r="I104" s="125"/>
      <c r="J104" s="97"/>
      <c r="K104" s="125"/>
      <c r="L104" s="97"/>
      <c r="M104" s="125"/>
      <c r="N104" s="106"/>
    </row>
    <row r="105" spans="1:31" ht="1.5" customHeight="1">
      <c r="A105" s="19"/>
      <c r="B105" s="126"/>
      <c r="C105" s="93"/>
      <c r="D105" s="94"/>
      <c r="E105" s="94"/>
      <c r="F105" s="94"/>
      <c r="G105" s="94"/>
      <c r="H105" s="97"/>
      <c r="I105" s="98"/>
      <c r="J105" s="97"/>
      <c r="K105" s="98"/>
      <c r="L105" s="97"/>
      <c r="M105" s="98"/>
      <c r="N105" s="106"/>
      <c r="AB105" s="8" t="s">
        <v>81</v>
      </c>
      <c r="AC105" s="4"/>
      <c r="AD105" s="8" t="s">
        <v>82</v>
      </c>
      <c r="AE105" s="4"/>
    </row>
    <row r="106" spans="1:30" ht="12.75" customHeight="1">
      <c r="A106" s="19"/>
      <c r="B106" s="126"/>
      <c r="C106" s="118" t="s">
        <v>64</v>
      </c>
      <c r="D106" s="119"/>
      <c r="E106" s="119"/>
      <c r="F106" s="119"/>
      <c r="G106" s="120"/>
      <c r="H106" s="95"/>
      <c r="I106" s="124"/>
      <c r="J106" s="97"/>
      <c r="K106" s="124"/>
      <c r="L106" s="97"/>
      <c r="M106" s="124"/>
      <c r="N106" s="106"/>
      <c r="AB106" s="8" t="s">
        <v>19</v>
      </c>
      <c r="AC106" s="6">
        <f>1-COUNTIF(E130:M134,"1.   Ярмарки вакансий")</f>
        <v>1</v>
      </c>
      <c r="AD106" s="1" t="str">
        <f>REPT(AB106,AC106)</f>
        <v>1.   Ярмарки вакансий</v>
      </c>
    </row>
    <row r="107" spans="1:30" ht="12.75" customHeight="1">
      <c r="A107" s="19"/>
      <c r="B107" s="126"/>
      <c r="C107" s="121"/>
      <c r="D107" s="122"/>
      <c r="E107" s="122"/>
      <c r="F107" s="122"/>
      <c r="G107" s="123"/>
      <c r="H107" s="95"/>
      <c r="I107" s="125"/>
      <c r="J107" s="97"/>
      <c r="K107" s="125"/>
      <c r="L107" s="97"/>
      <c r="M107" s="125"/>
      <c r="N107" s="106"/>
      <c r="AB107" s="8" t="s">
        <v>20</v>
      </c>
      <c r="AC107" s="6">
        <f>1-COUNTIF(E130:M134,"2.   Сайт компании, раздел про карьеру в компании")</f>
        <v>1</v>
      </c>
      <c r="AD107" s="1" t="str">
        <f aca="true" t="shared" si="3" ref="AD107:AD116">REPT(AB107,AC107)</f>
        <v>2.   Сайт компании, раздел про карьеру в компании</v>
      </c>
    </row>
    <row r="108" spans="1:30" ht="1.5" customHeight="1">
      <c r="A108" s="19"/>
      <c r="B108" s="126"/>
      <c r="C108" s="93"/>
      <c r="D108" s="94"/>
      <c r="E108" s="94"/>
      <c r="F108" s="94"/>
      <c r="G108" s="94"/>
      <c r="H108" s="97"/>
      <c r="I108" s="98"/>
      <c r="J108" s="97"/>
      <c r="K108" s="98"/>
      <c r="L108" s="97"/>
      <c r="M108" s="98"/>
      <c r="N108" s="106"/>
      <c r="AB108" s="8" t="s">
        <v>22</v>
      </c>
      <c r="AC108" s="6">
        <f>1-COUNTIF(E130:M134,"3.   Странички компаний в социальных сетях")</f>
        <v>1</v>
      </c>
      <c r="AD108" s="1" t="str">
        <f t="shared" si="3"/>
        <v>3.   Странички компаний в социальных сетях</v>
      </c>
    </row>
    <row r="109" spans="1:30" ht="12.75" customHeight="1">
      <c r="A109" s="19"/>
      <c r="B109" s="126"/>
      <c r="C109" s="118" t="s">
        <v>80</v>
      </c>
      <c r="D109" s="119"/>
      <c r="E109" s="119"/>
      <c r="F109" s="119"/>
      <c r="G109" s="120"/>
      <c r="H109" s="115"/>
      <c r="I109" s="124"/>
      <c r="J109" s="98"/>
      <c r="K109" s="124"/>
      <c r="L109" s="97"/>
      <c r="M109" s="124"/>
      <c r="N109" s="106"/>
      <c r="AB109" s="8" t="s">
        <v>24</v>
      </c>
      <c r="AC109" s="6">
        <f>1-COUNTIF(E130:M134,"4.   Рекомендации друзей и знакомых")</f>
        <v>1</v>
      </c>
      <c r="AD109" s="1" t="str">
        <f t="shared" si="3"/>
        <v>4.   Рекомендации друзей и знакомых</v>
      </c>
    </row>
    <row r="110" spans="1:30" ht="12.75" customHeight="1">
      <c r="A110" s="19"/>
      <c r="B110" s="126"/>
      <c r="C110" s="121"/>
      <c r="D110" s="122"/>
      <c r="E110" s="122"/>
      <c r="F110" s="122"/>
      <c r="G110" s="123"/>
      <c r="H110" s="115"/>
      <c r="I110" s="125"/>
      <c r="J110" s="98"/>
      <c r="K110" s="125"/>
      <c r="L110" s="103"/>
      <c r="M110" s="125"/>
      <c r="N110" s="106"/>
      <c r="AB110" s="8" t="s">
        <v>30</v>
      </c>
      <c r="AC110" s="6">
        <f>1-COUNTIF(E130:M134,"5.   Отзывы сотрудников компании (в т.ч. бывших)")</f>
        <v>1</v>
      </c>
      <c r="AD110" s="1" t="str">
        <f t="shared" si="3"/>
        <v>5.   Отзывы сотрудников компании (в т.ч. бывших)</v>
      </c>
    </row>
    <row r="111" spans="1:30" ht="1.5" customHeight="1">
      <c r="A111" s="19"/>
      <c r="B111" s="126"/>
      <c r="C111" s="93"/>
      <c r="D111" s="94"/>
      <c r="E111" s="94"/>
      <c r="F111" s="94"/>
      <c r="G111" s="94"/>
      <c r="H111" s="116"/>
      <c r="I111" s="98"/>
      <c r="J111" s="98"/>
      <c r="K111" s="98"/>
      <c r="L111" s="97"/>
      <c r="M111" s="98"/>
      <c r="N111" s="106"/>
      <c r="AB111" s="8" t="s">
        <v>27</v>
      </c>
      <c r="AC111" s="6">
        <f>1-COUNTIF(E130:M134,"6.   Сайты по поиску работы")</f>
        <v>1</v>
      </c>
      <c r="AD111" s="1" t="str">
        <f t="shared" si="3"/>
        <v>6.   Сайты по поиску работы</v>
      </c>
    </row>
    <row r="112" spans="1:30" ht="12.75" customHeight="1">
      <c r="A112" s="19"/>
      <c r="B112" s="126"/>
      <c r="C112" s="118" t="s">
        <v>87</v>
      </c>
      <c r="D112" s="119"/>
      <c r="E112" s="119"/>
      <c r="F112" s="119"/>
      <c r="G112" s="120"/>
      <c r="H112" s="115"/>
      <c r="I112" s="124"/>
      <c r="J112" s="98"/>
      <c r="K112" s="124"/>
      <c r="L112" s="97"/>
      <c r="M112" s="124"/>
      <c r="N112" s="106"/>
      <c r="AB112" s="8" t="s">
        <v>32</v>
      </c>
      <c r="AC112" s="6">
        <f>1-COUNTIF(E130:M134,"7.   Рейтинги компаний как работодателей (Обзоры)")</f>
        <v>1</v>
      </c>
      <c r="AD112" s="1" t="str">
        <f t="shared" si="3"/>
        <v>7.   Рейтинги компаний как работодателей (Обзоры)</v>
      </c>
    </row>
    <row r="113" spans="1:30" ht="12.75" customHeight="1">
      <c r="A113" s="19"/>
      <c r="B113" s="126"/>
      <c r="C113" s="121"/>
      <c r="D113" s="122"/>
      <c r="E113" s="122"/>
      <c r="F113" s="122"/>
      <c r="G113" s="123"/>
      <c r="H113" s="95"/>
      <c r="I113" s="125"/>
      <c r="J113" s="98"/>
      <c r="K113" s="125"/>
      <c r="L113" s="97"/>
      <c r="M113" s="125"/>
      <c r="N113" s="106"/>
      <c r="AB113" s="8" t="s">
        <v>21</v>
      </c>
      <c r="AC113" s="6">
        <f>1-COUNTIF(E130:M134,"8.   Участие в программах стажировок и прохождения практики")</f>
        <v>1</v>
      </c>
      <c r="AD113" s="1" t="str">
        <f t="shared" si="3"/>
        <v>8.   Участие в программах стажировок и прохождения практики</v>
      </c>
    </row>
    <row r="114" spans="1:30" ht="1.5" customHeight="1">
      <c r="A114" s="19"/>
      <c r="B114" s="126"/>
      <c r="C114" s="93"/>
      <c r="D114" s="94"/>
      <c r="E114" s="94"/>
      <c r="F114" s="94"/>
      <c r="G114" s="94"/>
      <c r="H114" s="97"/>
      <c r="I114" s="98"/>
      <c r="J114" s="97"/>
      <c r="K114" s="98"/>
      <c r="L114" s="97"/>
      <c r="M114" s="98"/>
      <c r="N114" s="106"/>
      <c r="AB114" s="8" t="s">
        <v>23</v>
      </c>
      <c r="AC114" s="6">
        <f>1-COUNTIF(E130:M134,"9.   Выступления и публикации представителей компании")</f>
        <v>1</v>
      </c>
      <c r="AD114" s="1" t="str">
        <f t="shared" si="3"/>
        <v>9.   Выступления и публикации представителей компании</v>
      </c>
    </row>
    <row r="115" spans="1:30" ht="12.75" customHeight="1">
      <c r="A115" s="19"/>
      <c r="B115" s="126"/>
      <c r="C115" s="118" t="s">
        <v>88</v>
      </c>
      <c r="D115" s="119"/>
      <c r="E115" s="119"/>
      <c r="F115" s="119"/>
      <c r="G115" s="120"/>
      <c r="H115" s="95"/>
      <c r="I115" s="124" t="s">
        <v>70</v>
      </c>
      <c r="J115" s="97"/>
      <c r="K115" s="124"/>
      <c r="L115" s="97"/>
      <c r="M115" s="124"/>
      <c r="N115" s="106"/>
      <c r="AB115" s="8" t="s">
        <v>25</v>
      </c>
      <c r="AC115" s="6">
        <f>1-COUNTIF(E130:M134,"10. Внешняя реклама")</f>
        <v>1</v>
      </c>
      <c r="AD115" s="1" t="str">
        <f t="shared" si="3"/>
        <v>10. Внешняя реклама</v>
      </c>
    </row>
    <row r="116" spans="1:30" ht="12.75" customHeight="1">
      <c r="A116" s="19"/>
      <c r="B116" s="126"/>
      <c r="C116" s="121"/>
      <c r="D116" s="122"/>
      <c r="E116" s="122"/>
      <c r="F116" s="122"/>
      <c r="G116" s="123"/>
      <c r="H116" s="95"/>
      <c r="I116" s="125"/>
      <c r="J116" s="97"/>
      <c r="K116" s="125"/>
      <c r="L116" s="97"/>
      <c r="M116" s="125"/>
      <c r="N116" s="106"/>
      <c r="AB116" s="8" t="s">
        <v>26</v>
      </c>
      <c r="AC116" s="6">
        <f>1-COUNTIF(E130:M134,"11. Телевидение")</f>
        <v>1</v>
      </c>
      <c r="AD116" s="1" t="str">
        <f t="shared" si="3"/>
        <v>11. Телевидение</v>
      </c>
    </row>
    <row r="117" spans="2:29" ht="1.5" customHeight="1">
      <c r="B117" s="126"/>
      <c r="C117" s="93"/>
      <c r="D117" s="94"/>
      <c r="E117" s="94"/>
      <c r="F117" s="94"/>
      <c r="G117" s="94"/>
      <c r="H117" s="97"/>
      <c r="I117" s="98"/>
      <c r="J117" s="97"/>
      <c r="K117" s="98"/>
      <c r="L117" s="97"/>
      <c r="M117" s="98"/>
      <c r="N117" s="106"/>
      <c r="AC117" s="6">
        <f>SUM(AC106:AC116)</f>
        <v>11</v>
      </c>
    </row>
    <row r="118" spans="2:14" ht="12.75" customHeight="1">
      <c r="B118" s="126"/>
      <c r="C118" s="118" t="s">
        <v>89</v>
      </c>
      <c r="D118" s="119"/>
      <c r="E118" s="119"/>
      <c r="F118" s="119"/>
      <c r="G118" s="120"/>
      <c r="H118" s="95"/>
      <c r="I118" s="124"/>
      <c r="J118" s="97"/>
      <c r="K118" s="124"/>
      <c r="L118" s="97"/>
      <c r="M118" s="124"/>
      <c r="N118" s="106"/>
    </row>
    <row r="119" spans="2:14" ht="12.75" customHeight="1">
      <c r="B119" s="126"/>
      <c r="C119" s="121"/>
      <c r="D119" s="122"/>
      <c r="E119" s="122"/>
      <c r="F119" s="122"/>
      <c r="G119" s="123"/>
      <c r="H119" s="95"/>
      <c r="I119" s="125"/>
      <c r="J119" s="97"/>
      <c r="K119" s="125"/>
      <c r="L119" s="97"/>
      <c r="M119" s="125"/>
      <c r="N119" s="106"/>
    </row>
    <row r="120" spans="2:14" ht="1.5" customHeight="1">
      <c r="B120" s="126"/>
      <c r="C120" s="93"/>
      <c r="D120" s="94"/>
      <c r="E120" s="94"/>
      <c r="F120" s="94"/>
      <c r="G120" s="94"/>
      <c r="H120" s="97"/>
      <c r="I120" s="98"/>
      <c r="J120" s="97"/>
      <c r="K120" s="98"/>
      <c r="L120" s="97"/>
      <c r="M120" s="98"/>
      <c r="N120" s="106"/>
    </row>
    <row r="121" spans="2:14" ht="12.75" customHeight="1">
      <c r="B121" s="126"/>
      <c r="C121" s="118" t="s">
        <v>90</v>
      </c>
      <c r="D121" s="119"/>
      <c r="E121" s="119"/>
      <c r="F121" s="119"/>
      <c r="G121" s="120"/>
      <c r="H121" s="95"/>
      <c r="I121" s="124" t="s">
        <v>70</v>
      </c>
      <c r="J121" s="97"/>
      <c r="K121" s="124"/>
      <c r="L121" s="97"/>
      <c r="M121" s="124"/>
      <c r="N121" s="106"/>
    </row>
    <row r="122" spans="2:14" ht="12.75" customHeight="1">
      <c r="B122" s="126"/>
      <c r="C122" s="121"/>
      <c r="D122" s="122"/>
      <c r="E122" s="122"/>
      <c r="F122" s="122"/>
      <c r="G122" s="123"/>
      <c r="H122" s="95"/>
      <c r="I122" s="125"/>
      <c r="J122" s="97"/>
      <c r="K122" s="125"/>
      <c r="L122" s="97"/>
      <c r="M122" s="125"/>
      <c r="N122" s="106"/>
    </row>
    <row r="123" spans="2:14" ht="1.5" customHeight="1">
      <c r="B123" s="126"/>
      <c r="C123" s="93"/>
      <c r="D123" s="94"/>
      <c r="E123" s="94"/>
      <c r="F123" s="94"/>
      <c r="G123" s="94"/>
      <c r="H123" s="97"/>
      <c r="I123" s="98"/>
      <c r="J123" s="97"/>
      <c r="K123" s="98"/>
      <c r="L123" s="97"/>
      <c r="M123" s="98"/>
      <c r="N123" s="106"/>
    </row>
    <row r="124" spans="2:14" ht="12.75" customHeight="1">
      <c r="B124" s="126"/>
      <c r="C124" s="118" t="s">
        <v>130</v>
      </c>
      <c r="D124" s="119"/>
      <c r="E124" s="119"/>
      <c r="F124" s="119"/>
      <c r="G124" s="120"/>
      <c r="H124" s="95"/>
      <c r="I124" s="124"/>
      <c r="J124" s="97"/>
      <c r="K124" s="124"/>
      <c r="L124" s="97"/>
      <c r="M124" s="124"/>
      <c r="N124" s="106"/>
    </row>
    <row r="125" spans="2:14" ht="12.75" customHeight="1">
      <c r="B125" s="126"/>
      <c r="C125" s="121"/>
      <c r="D125" s="122"/>
      <c r="E125" s="122"/>
      <c r="F125" s="122"/>
      <c r="G125" s="123"/>
      <c r="H125" s="95"/>
      <c r="I125" s="125"/>
      <c r="J125" s="97"/>
      <c r="K125" s="125"/>
      <c r="L125" s="97"/>
      <c r="M125" s="125"/>
      <c r="N125" s="106"/>
    </row>
    <row r="126" spans="2:14" ht="1.5" customHeight="1">
      <c r="B126" s="126"/>
      <c r="C126" s="93"/>
      <c r="D126" s="94"/>
      <c r="E126" s="94"/>
      <c r="F126" s="94"/>
      <c r="G126" s="94"/>
      <c r="H126" s="97"/>
      <c r="I126" s="98"/>
      <c r="J126" s="97"/>
      <c r="K126" s="98"/>
      <c r="L126" s="97"/>
      <c r="M126" s="98"/>
      <c r="N126" s="106"/>
    </row>
    <row r="127" spans="2:14" ht="12.75" customHeight="1">
      <c r="B127" s="126"/>
      <c r="C127" s="118" t="s">
        <v>131</v>
      </c>
      <c r="D127" s="119"/>
      <c r="E127" s="119"/>
      <c r="F127" s="119"/>
      <c r="G127" s="120"/>
      <c r="H127" s="95"/>
      <c r="I127" s="124"/>
      <c r="J127" s="97"/>
      <c r="K127" s="124"/>
      <c r="L127" s="97"/>
      <c r="M127" s="124"/>
      <c r="N127" s="106"/>
    </row>
    <row r="128" spans="2:14" ht="12.75" customHeight="1">
      <c r="B128" s="126"/>
      <c r="C128" s="121"/>
      <c r="D128" s="122"/>
      <c r="E128" s="122"/>
      <c r="F128" s="122"/>
      <c r="G128" s="123"/>
      <c r="H128" s="101"/>
      <c r="I128" s="125"/>
      <c r="J128" s="103"/>
      <c r="K128" s="125"/>
      <c r="L128" s="103"/>
      <c r="M128" s="125"/>
      <c r="N128" s="106"/>
    </row>
    <row r="129" spans="2:14" ht="12.75" customHeight="1">
      <c r="B129" s="126"/>
      <c r="C129" s="75"/>
      <c r="D129" s="75"/>
      <c r="E129" s="76"/>
      <c r="F129" s="76"/>
      <c r="G129" s="76"/>
      <c r="H129" s="76"/>
      <c r="I129" s="76"/>
      <c r="J129" s="76"/>
      <c r="K129" s="76"/>
      <c r="L129" s="76"/>
      <c r="M129" s="76"/>
      <c r="N129" s="107"/>
    </row>
    <row r="130" spans="2:14" ht="12.75" customHeight="1">
      <c r="B130" s="126"/>
      <c r="C130" s="136" t="s">
        <v>34</v>
      </c>
      <c r="D130" s="137"/>
      <c r="E130" s="137"/>
      <c r="F130" s="70"/>
      <c r="G130" s="142" t="s">
        <v>82</v>
      </c>
      <c r="H130" s="143"/>
      <c r="I130" s="143"/>
      <c r="J130" s="143"/>
      <c r="K130" s="143"/>
      <c r="L130" s="143"/>
      <c r="M130" s="144"/>
      <c r="N130" s="107"/>
    </row>
    <row r="131" spans="2:14" ht="3.75" customHeight="1">
      <c r="B131" s="126"/>
      <c r="C131" s="138"/>
      <c r="D131" s="139"/>
      <c r="E131" s="139"/>
      <c r="F131" s="72"/>
      <c r="G131" s="72"/>
      <c r="H131" s="72"/>
      <c r="I131" s="72"/>
      <c r="J131" s="72"/>
      <c r="K131" s="72"/>
      <c r="L131" s="72"/>
      <c r="M131" s="73"/>
      <c r="N131" s="107"/>
    </row>
    <row r="132" spans="2:14" ht="12.75" customHeight="1">
      <c r="B132" s="126"/>
      <c r="C132" s="138"/>
      <c r="D132" s="139"/>
      <c r="E132" s="139"/>
      <c r="F132" s="72"/>
      <c r="G132" s="142" t="s">
        <v>82</v>
      </c>
      <c r="H132" s="143"/>
      <c r="I132" s="143"/>
      <c r="J132" s="143"/>
      <c r="K132" s="143"/>
      <c r="L132" s="143"/>
      <c r="M132" s="144"/>
      <c r="N132" s="107"/>
    </row>
    <row r="133" spans="2:14" ht="3.75" customHeight="1">
      <c r="B133" s="126"/>
      <c r="C133" s="138"/>
      <c r="D133" s="139"/>
      <c r="E133" s="139"/>
      <c r="F133" s="72"/>
      <c r="G133" s="72"/>
      <c r="H133" s="72"/>
      <c r="I133" s="72"/>
      <c r="J133" s="72"/>
      <c r="K133" s="72"/>
      <c r="L133" s="72"/>
      <c r="M133" s="73"/>
      <c r="N133" s="107"/>
    </row>
    <row r="134" spans="2:14" ht="12.75" customHeight="1">
      <c r="B134" s="126"/>
      <c r="C134" s="140"/>
      <c r="D134" s="141"/>
      <c r="E134" s="141"/>
      <c r="F134" s="74"/>
      <c r="G134" s="142" t="s">
        <v>82</v>
      </c>
      <c r="H134" s="143"/>
      <c r="I134" s="143"/>
      <c r="J134" s="143"/>
      <c r="K134" s="143"/>
      <c r="L134" s="143"/>
      <c r="M134" s="144"/>
      <c r="N134" s="107"/>
    </row>
    <row r="135" spans="2:14" ht="12.75" customHeight="1">
      <c r="B135" s="127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10"/>
    </row>
    <row r="136" spans="2:14" ht="12.75" customHeight="1">
      <c r="B136" s="27"/>
      <c r="C136" s="25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5"/>
    </row>
    <row r="137" spans="2:14" ht="12.75" customHeight="1">
      <c r="B137" s="24"/>
      <c r="C137" s="24"/>
      <c r="D137" s="24"/>
      <c r="E137" s="46"/>
      <c r="F137" s="24"/>
      <c r="G137" s="24"/>
      <c r="H137" s="28"/>
      <c r="I137" s="24"/>
      <c r="J137" s="24"/>
      <c r="K137" s="24"/>
      <c r="L137" s="24"/>
      <c r="M137" s="24"/>
      <c r="N137" s="24"/>
    </row>
    <row r="138" spans="2:14" ht="12.75" customHeight="1">
      <c r="B138" s="48"/>
      <c r="C138" s="48"/>
      <c r="D138" s="48"/>
      <c r="E138" s="48"/>
      <c r="F138" s="48"/>
      <c r="G138" s="48"/>
      <c r="J138" s="28"/>
      <c r="K138" s="28"/>
      <c r="M138" s="28"/>
      <c r="N138" s="28"/>
    </row>
    <row r="139" spans="2:13" ht="12.75" customHeight="1">
      <c r="B139" s="52"/>
      <c r="C139" s="48"/>
      <c r="D139" s="48"/>
      <c r="E139" s="48"/>
      <c r="F139" s="48"/>
      <c r="G139" s="48"/>
      <c r="I139" s="38"/>
      <c r="J139" s="38"/>
      <c r="K139" s="28"/>
      <c r="M139" s="38"/>
    </row>
    <row r="140" ht="12.75" customHeight="1">
      <c r="M140" s="47"/>
    </row>
    <row r="141" ht="12.75" customHeight="1">
      <c r="K141" s="27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</sheetData>
  <sheetProtection password="E83B" sheet="1" objects="1" scenarios="1" selectLockedCells="1"/>
  <mergeCells count="154">
    <mergeCell ref="C124:G125"/>
    <mergeCell ref="I124:I125"/>
    <mergeCell ref="K124:K125"/>
    <mergeCell ref="M124:M125"/>
    <mergeCell ref="C127:G128"/>
    <mergeCell ref="I127:I128"/>
    <mergeCell ref="K127:K128"/>
    <mergeCell ref="M127:M128"/>
    <mergeCell ref="K121:K122"/>
    <mergeCell ref="M121:M122"/>
    <mergeCell ref="C115:G116"/>
    <mergeCell ref="I115:I116"/>
    <mergeCell ref="K115:K116"/>
    <mergeCell ref="M115:M116"/>
    <mergeCell ref="C64:G65"/>
    <mergeCell ref="I64:I65"/>
    <mergeCell ref="K64:K65"/>
    <mergeCell ref="M64:M65"/>
    <mergeCell ref="C67:G68"/>
    <mergeCell ref="I67:I68"/>
    <mergeCell ref="K67:K68"/>
    <mergeCell ref="M67:M68"/>
    <mergeCell ref="K58:K59"/>
    <mergeCell ref="M58:M59"/>
    <mergeCell ref="C61:G62"/>
    <mergeCell ref="I61:I62"/>
    <mergeCell ref="K61:K62"/>
    <mergeCell ref="M61:M62"/>
    <mergeCell ref="B1:N5"/>
    <mergeCell ref="E16:M16"/>
    <mergeCell ref="E18:M18"/>
    <mergeCell ref="E20:M20"/>
    <mergeCell ref="C22:G23"/>
    <mergeCell ref="I22:I23"/>
    <mergeCell ref="K22:K23"/>
    <mergeCell ref="M22:M23"/>
    <mergeCell ref="B6:N6"/>
    <mergeCell ref="C25:G26"/>
    <mergeCell ref="I25:I26"/>
    <mergeCell ref="K25:K26"/>
    <mergeCell ref="M25:M26"/>
    <mergeCell ref="C28:G29"/>
    <mergeCell ref="I28:I29"/>
    <mergeCell ref="K28:K29"/>
    <mergeCell ref="M28:M29"/>
    <mergeCell ref="C31:G32"/>
    <mergeCell ref="I31:I32"/>
    <mergeCell ref="K31:K32"/>
    <mergeCell ref="M31:M32"/>
    <mergeCell ref="C34:G35"/>
    <mergeCell ref="I34:I35"/>
    <mergeCell ref="K34:K35"/>
    <mergeCell ref="M34:M35"/>
    <mergeCell ref="C37:G38"/>
    <mergeCell ref="I37:I38"/>
    <mergeCell ref="K37:K38"/>
    <mergeCell ref="M37:M38"/>
    <mergeCell ref="C40:G41"/>
    <mergeCell ref="I40:I41"/>
    <mergeCell ref="K40:K41"/>
    <mergeCell ref="M40:M41"/>
    <mergeCell ref="C43:G44"/>
    <mergeCell ref="I43:I44"/>
    <mergeCell ref="K43:K44"/>
    <mergeCell ref="M43:M44"/>
    <mergeCell ref="C46:G47"/>
    <mergeCell ref="I46:I47"/>
    <mergeCell ref="K46:K47"/>
    <mergeCell ref="M46:M47"/>
    <mergeCell ref="C49:G50"/>
    <mergeCell ref="I49:I50"/>
    <mergeCell ref="K49:K50"/>
    <mergeCell ref="M49:M50"/>
    <mergeCell ref="C52:G53"/>
    <mergeCell ref="I52:I53"/>
    <mergeCell ref="K52:K53"/>
    <mergeCell ref="M52:M53"/>
    <mergeCell ref="C55:G56"/>
    <mergeCell ref="I55:I56"/>
    <mergeCell ref="K55:K56"/>
    <mergeCell ref="M55:M56"/>
    <mergeCell ref="C76:G77"/>
    <mergeCell ref="I76:I77"/>
    <mergeCell ref="K76:K77"/>
    <mergeCell ref="M76:M77"/>
    <mergeCell ref="C58:G59"/>
    <mergeCell ref="I58:I59"/>
    <mergeCell ref="C79:G80"/>
    <mergeCell ref="I79:I80"/>
    <mergeCell ref="K79:K80"/>
    <mergeCell ref="M79:M80"/>
    <mergeCell ref="C82:G83"/>
    <mergeCell ref="I82:I83"/>
    <mergeCell ref="K82:K83"/>
    <mergeCell ref="M82:M83"/>
    <mergeCell ref="M94:M95"/>
    <mergeCell ref="C85:G86"/>
    <mergeCell ref="I85:I86"/>
    <mergeCell ref="K85:K86"/>
    <mergeCell ref="M85:M86"/>
    <mergeCell ref="C88:G89"/>
    <mergeCell ref="I88:I89"/>
    <mergeCell ref="K88:K89"/>
    <mergeCell ref="M88:M89"/>
    <mergeCell ref="I100:I101"/>
    <mergeCell ref="K100:K101"/>
    <mergeCell ref="M100:M101"/>
    <mergeCell ref="C91:G92"/>
    <mergeCell ref="I91:I92"/>
    <mergeCell ref="K91:K92"/>
    <mergeCell ref="M91:M92"/>
    <mergeCell ref="C94:G95"/>
    <mergeCell ref="I94:I95"/>
    <mergeCell ref="K94:K95"/>
    <mergeCell ref="M103:M104"/>
    <mergeCell ref="C106:G107"/>
    <mergeCell ref="I106:I107"/>
    <mergeCell ref="K106:K107"/>
    <mergeCell ref="M106:M107"/>
    <mergeCell ref="C97:G98"/>
    <mergeCell ref="I97:I98"/>
    <mergeCell ref="K97:K98"/>
    <mergeCell ref="M97:M98"/>
    <mergeCell ref="C100:G101"/>
    <mergeCell ref="C130:E134"/>
    <mergeCell ref="G130:M130"/>
    <mergeCell ref="G132:M132"/>
    <mergeCell ref="G134:M134"/>
    <mergeCell ref="C112:G113"/>
    <mergeCell ref="I112:I113"/>
    <mergeCell ref="K112:K113"/>
    <mergeCell ref="M112:M113"/>
    <mergeCell ref="C121:G122"/>
    <mergeCell ref="I121:I122"/>
    <mergeCell ref="I73:I74"/>
    <mergeCell ref="K73:K74"/>
    <mergeCell ref="M73:M74"/>
    <mergeCell ref="C109:G110"/>
    <mergeCell ref="I109:I110"/>
    <mergeCell ref="K109:K110"/>
    <mergeCell ref="M109:M110"/>
    <mergeCell ref="C103:G104"/>
    <mergeCell ref="I103:I104"/>
    <mergeCell ref="K103:K104"/>
    <mergeCell ref="C118:G119"/>
    <mergeCell ref="I118:I119"/>
    <mergeCell ref="K118:K119"/>
    <mergeCell ref="M118:M119"/>
    <mergeCell ref="B7:B135"/>
    <mergeCell ref="C70:G71"/>
    <mergeCell ref="I70:I71"/>
    <mergeCell ref="K70:K71"/>
    <mergeCell ref="M70:M71"/>
    <mergeCell ref="C73:G74"/>
  </mergeCells>
  <dataValidations count="10">
    <dataValidation type="list" allowBlank="1" showInputMessage="1" showErrorMessage="1" sqref="C19 C17">
      <formula1>$AG$31:$BH$31</formula1>
    </dataValidation>
    <dataValidation type="list" allowBlank="1" showInputMessage="1" showErrorMessage="1" sqref="I79:I80 I25:I26 K25:K26 M79 K79 M25:M26">
      <formula1>$Y$4:$Y$7</formula1>
    </dataValidation>
    <dataValidation type="list" allowBlank="1" showInputMessage="1" showErrorMessage="1" sqref="M52:M53 M67:M68 M58:M59 M61:M62 M64:M65 M55:M56 M28:M29 M31:M32 M34:M35 M37:M38 M40:M41 M43:M44 M46:M47 M49:M50 M73:M74 M70:M71">
      <formula1>$AD$51</formula1>
    </dataValidation>
    <dataValidation type="list" allowBlank="1" showInputMessage="1" showErrorMessage="1" sqref="K28:K29 K67:K68 K58:K59 K61:K62 K64:K65 K55:K56 K31:K32 K34:K35 K37:K38 K40:K41 K43:K44 K46:K47 K49:K50 K52:K53 K73:K74 K70:K71">
      <formula1>$AC$51</formula1>
    </dataValidation>
    <dataValidation type="list" allowBlank="1" showInputMessage="1" showErrorMessage="1" sqref="I61 I67 I55 I58 I52 I49 I64 I28 I31 I34 I37 I43 I46 I40 I73 I70">
      <formula1>$AB$51</formula1>
    </dataValidation>
    <dataValidation type="list" allowBlank="1" showInputMessage="1" showErrorMessage="1" sqref="G132 G130 G134">
      <formula1>$AD$105:$AD$116</formula1>
    </dataValidation>
    <dataValidation type="list" allowBlank="1" showInputMessage="1" showErrorMessage="1" sqref="M82:M83 M127:M128 M124:M125 M121:M122 M112:M113 M109:M110 M106:M107 M103:M104 M100:M101 M97:M98 M94:M95 M91:M92 M88:M89 M85:M86 M118:M119 M115:M116">
      <formula1>$AD$87</formula1>
    </dataValidation>
    <dataValidation type="list" allowBlank="1" showInputMessage="1" showErrorMessage="1" sqref="K82:K83 K127:K128 K124:K125 K121:K122 K112:K113 K109:K110 K106:K107 K103:K104 K100:K101 K97:K98 K94:K95 K91:K92 K88:K89 K85:K86 K118:K119 K115:K116">
      <formula1>$AC$87</formula1>
    </dataValidation>
    <dataValidation type="list" allowBlank="1" showInputMessage="1" showErrorMessage="1" sqref="I82:I83 I127:I128 I124:I125 I121:I122 I112:I113 I109:I110 I106:I107 I103:I104 I100:I101 I97:I98 I94:I95 I91:I92 I88:I89 I85:I86 I118:I119 I115:I116">
      <formula1>$AB$87</formula1>
    </dataValidation>
    <dataValidation type="list" allowBlank="1" showInputMessage="1" showErrorMessage="1" sqref="C16 C18 C20 I22:I23 K22:K23 M22:M23 I76:I77 K76:K77 M76:M77">
      <formula1>$Y$10:$Y$70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reception</cp:lastModifiedBy>
  <dcterms:created xsi:type="dcterms:W3CDTF">1996-10-08T23:32:33Z</dcterms:created>
  <dcterms:modified xsi:type="dcterms:W3CDTF">2017-11-14T09:13:35Z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